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worksheets/sheet7.xml" ContentType="application/vnd.openxmlformats-officedocument.spreadsheetml.worksheet+xml"/>
  <Override PartName="/xl/tables/table7.xml" ContentType="application/vnd.openxmlformats-officedocument.spreadsheetml.table+xml"/>
  <Override PartName="/xl/worksheets/sheet8.xml" ContentType="application/vnd.openxmlformats-officedocument.spreadsheetml.worksheet+xml"/>
  <Override PartName="/xl/tables/table8.xml" ContentType="application/vnd.openxmlformats-officedocument.spreadsheetml.table+xml"/>
  <Override PartName="/xl/worksheets/sheet9.xml" ContentType="application/vnd.openxmlformats-officedocument.spreadsheetml.worksheet+xml"/>
  <Override PartName="/xl/tables/table9.xml" ContentType="application/vnd.openxmlformats-officedocument.spreadsheetml.table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xl/worksheets/sheet11.xml" ContentType="application/vnd.openxmlformats-officedocument.spreadsheetml.worksheet+xml"/>
  <Override PartName="/xl/tables/table1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4ffbe1c0f45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815db51fe18c46bd"/>
    <x:sheet xmlns:r="http://schemas.openxmlformats.org/officeDocument/2006/relationships" name="記入例" sheetId="2" r:id="Rce4a507040254546"/>
    <x:sheet xmlns:r="http://schemas.openxmlformats.org/officeDocument/2006/relationships" name="未記入" sheetId="3" r:id="R124ae30e54624a4d"/>
    <x:sheet xmlns:r="http://schemas.openxmlformats.org/officeDocument/2006/relationships" name="判定例" sheetId="4" r:id="R9a2acebbf9294eb7"/>
    <x:sheet xmlns:r="http://schemas.openxmlformats.org/officeDocument/2006/relationships" name="判定空欄" sheetId="5" r:id="R76dac63296d44218"/>
    <x:sheet xmlns:r="http://schemas.openxmlformats.org/officeDocument/2006/relationships" name="役割と所属" sheetId="6" r:id="Ra9223e34b42247e0"/>
    <x:sheet xmlns:r="http://schemas.openxmlformats.org/officeDocument/2006/relationships" name="履歴例" sheetId="7" r:id="Reeece4a3f0744adf"/>
    <x:sheet xmlns:r="http://schemas.openxmlformats.org/officeDocument/2006/relationships" name="履歴空欄" sheetId="8" r:id="Re4863288f33b4a1c"/>
    <x:sheet xmlns:r="http://schemas.openxmlformats.org/officeDocument/2006/relationships" name="チェック例" sheetId="9" r:id="R5227635b41ff491d"/>
    <x:sheet xmlns:r="http://schemas.openxmlformats.org/officeDocument/2006/relationships" name="チェック空欄" sheetId="10" r:id="Rd6b70075875d4c45"/>
    <x:sheet xmlns:r="http://schemas.openxmlformats.org/officeDocument/2006/relationships" name="出典と定義" sheetId="11" r:id="R120ac8396f04428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0&quot;日&quot;;-0&quot;日&quot;;0&quot;日&quot;"/>
  </x:numFmts>
  <x:fonts count="12">
    <x:font>
      <x:sz val="11"/>
      <x:name val="Carlito"/>
    </x:font>
    <x:font>
      <x:sz val="10"/>
      <x:color rgb="FF182C3E"/>
      <x:name val="Noto Sans CJK JP"/>
    </x:font>
    <x:font>
      <x:b/>
      <x:sz val="17"/>
      <x:color rgb="FFFFFFFF"/>
      <x:name val="Noto Sans CJK JP"/>
    </x:font>
    <x:font>
      <x:sz val="10"/>
      <x:color rgb="FF526273"/>
      <x:name val="Noto Sans CJK JP"/>
    </x:font>
    <x:font>
      <x:b/>
      <x:sz val="10"/>
      <x:color rgb="FFFFFFFF"/>
      <x:name val="Noto Sans CJK JP"/>
    </x:font>
    <x:font>
      <x:sz val="10"/>
      <x:color rgb="FF1D4ED8"/>
      <x:name val="Noto Sans CJK JP"/>
    </x:font>
    <x:font>
      <x:b/>
      <x:sz val="18"/>
      <x:color rgb="FFFFFFFF"/>
      <x:name val="Noto Sans CJK JP"/>
    </x:font>
    <x:font>
      <x:b/>
      <x:sz val="10"/>
      <x:color rgb="FF1D4ED8"/>
      <x:name val="Noto Sans CJK JP"/>
    </x:font>
    <x:font>
      <x:b/>
      <x:sz val="25"/>
      <x:color rgb="FF16324F"/>
      <x:name val="Noto Sans CJK JP"/>
    </x:font>
    <x:font>
      <x:b/>
      <x:sz val="10"/>
      <x:color rgb="FF126E75"/>
      <x:name val="Noto Sans CJK JP"/>
    </x:font>
    <x:font>
      <x:b/>
      <x:sz val="11"/>
      <x:color rgb="FFFFFFFF"/>
      <x:name val="Carlito"/>
    </x:font>
    <x:font>
      <x:sz val="11"/>
      <x:color rgb="FF1D4ED8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6324F"/>
      </x:patternFill>
    </x:fill>
    <x:fill>
      <x:patternFill patternType="solid">
        <x:fgColor rgb="FFEAF2F4"/>
      </x:patternFill>
    </x:fill>
    <x:fill>
      <x:patternFill patternType="solid">
        <x:fgColor rgb="FF126E75"/>
      </x:patternFill>
    </x:fill>
    <x:fill>
      <x:patternFill patternType="solid">
        <x:fgColor rgb="FFF3F7FA"/>
      </x:patternFill>
    </x:fill>
    <x:fill>
      <x:patternFill patternType="solid">
        <x:fgColor rgb="FFE7EEFC"/>
      </x:patternFill>
    </x:fill>
  </x:fills>
  <x:borders count="2">
    <x:border/>
    <x:border/>
  </x:borders>
  <x:cellStyleXfs count="1">
    <x:xf numFmtId="0" fontId="0" fillId="0" borderId="0"/>
  </x:cellStyleXfs>
  <x:cellXfs count="85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1" fillId="2" borderId="1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1" fillId="3" borderId="1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/>
    </x:xf>
    <x:xf numFmtId="0" fontId="4" fillId="4" borderId="1" xfId="0" applyNumberFormat="1" applyFont="1" applyFill="1" applyBorder="1" applyAlignment="1">
      <x:alignment vertical="center"/>
    </x:xf>
    <x:xf numFmtId="0" fontId="4" fillId="4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1" xfId="0" applyNumberFormat="1" applyFont="1" applyFill="1" applyBorder="1" applyAlignment="1">
      <x:alignment vertical="center"/>
    </x:xf>
    <x:xf numFmtId="0" fontId="5" fillId="0" borderId="1" xfId="0" applyNumberFormat="1" applyFont="1" applyFill="1" applyBorder="1" applyAlignment="1">
      <x:alignment vertical="center" wrapText="1"/>
    </x:xf>
    <x:xf numFmtId="0" fontId="5" fillId="5" borderId="0" xfId="0" applyNumberFormat="1" applyFont="1" applyFill="1" applyBorder="1" applyAlignment="1">
      <x:alignment vertical="center" wrapText="1"/>
    </x:xf>
    <x:xf numFmtId="0" fontId="5" fillId="5" borderId="1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5" fillId="5" borderId="0" xfId="0" applyNumberFormat="1" applyFont="1" applyFill="1" applyBorder="1" applyAlignment="1">
      <x:alignment vertical="center" wrapText="1"/>
    </x:xf>
    <x:xf numFmtId="200" fontId="5" fillId="0" borderId="1" xfId="0" applyNumberFormat="1" applyFont="1" applyFill="1" applyBorder="1" applyAlignment="1">
      <x:alignment vertical="center" wrapText="1"/>
    </x:xf>
    <x:xf numFmtId="200" fontId="5" fillId="5" borderId="1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1" fontId="1" fillId="5" borderId="0" xfId="0" applyNumberFormat="1" applyFont="1" applyFill="1" applyBorder="1" applyAlignment="1">
      <x:alignment vertical="center" wrapText="1"/>
    </x:xf>
    <x:xf numFmtId="201" fontId="1" fillId="0" borderId="1" xfId="0" applyNumberFormat="1" applyFont="1" applyFill="1" applyBorder="1" applyAlignment="1">
      <x:alignment vertical="center" wrapText="1"/>
    </x:xf>
    <x:xf numFmtId="201" fontId="1" fillId="5" borderId="1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vertical="center"/>
    </x:xf>
    <x:xf numFmtId="0" fontId="6" fillId="2" borderId="1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0" borderId="1" xfId="0" applyNumberFormat="1" applyFont="1" applyFill="1" applyBorder="1" applyAlignment="1">
      <x:alignment vertical="center"/>
    </x:xf>
    <x:xf numFmtId="200" fontId="1" fillId="6" borderId="0" xfId="0" applyNumberFormat="1" applyFont="1" applyFill="1" applyBorder="1" applyAlignment="1">
      <x:alignment vertical="center"/>
    </x:xf>
    <x:xf numFmtId="0" fontId="1" fillId="6" borderId="0" xfId="0" applyNumberFormat="1" applyFont="1" applyFill="1" applyBorder="1" applyAlignment="1">
      <x:alignment vertical="center"/>
    </x:xf>
    <x:xf numFmtId="200" fontId="7" fillId="6" borderId="0" xfId="0" applyNumberFormat="1" applyFont="1" applyFill="1" applyBorder="1" applyAlignment="1">
      <x:alignment vertical="center"/>
    </x:xf>
    <x:xf numFmtId="0" fontId="7" fillId="6" borderId="0" xfId="0" applyNumberFormat="1" applyFont="1" applyFill="1" applyBorder="1" applyAlignment="1">
      <x:alignment vertical="center"/>
    </x:xf>
    <x:xf numFmtId="200" fontId="1" fillId="6" borderId="1" xfId="0" applyNumberFormat="1" applyFont="1" applyFill="1" applyBorder="1" applyAlignment="1">
      <x:alignment vertical="center"/>
    </x:xf>
    <x:xf numFmtId="0" fontId="1" fillId="6" borderId="1" xfId="0" applyNumberFormat="1" applyFont="1" applyFill="1" applyBorder="1" applyAlignment="1">
      <x:alignment vertical="center"/>
    </x:xf>
    <x:xf numFmtId="200" fontId="7" fillId="6" borderId="1" xfId="0" applyNumberFormat="1" applyFont="1" applyFill="1" applyBorder="1" applyAlignment="1">
      <x:alignment vertical="center"/>
    </x:xf>
    <x:xf numFmtId="0" fontId="7" fillId="6" borderId="1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8" fillId="3" borderId="0" xfId="0" applyNumberFormat="1" applyFont="1" applyFill="1" applyBorder="1" applyAlignment="1">
      <x:alignment vertical="center"/>
    </x:xf>
    <x:xf numFmtId="0" fontId="8" fillId="3" borderId="1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  <x:xf numFmtId="0" fontId="9" fillId="0" borderId="1" xfId="0" applyNumberFormat="1" applyFont="1" applyFill="1" applyBorder="1" applyAlignment="1">
      <x:alignment vertical="center"/>
    </x:xf>
    <x:xf numFmtId="0" fontId="0" fillId="2" borderId="0" xfId="0" applyNumberFormat="1" applyFont="1" applyFill="1" applyBorder="1"/>
    <x:xf numFmtId="0" fontId="10" fillId="2" borderId="0" xfId="0" applyNumberFormat="1" applyFont="1" applyFill="1" applyBorder="1"/>
    <x:xf numFmtId="0" fontId="0" fillId="2" borderId="1" xfId="0" applyNumberFormat="1" applyFont="1" applyFill="1" applyBorder="1"/>
    <x:xf numFmtId="0" fontId="10" fillId="2" borderId="1" xfId="0" applyNumberFormat="1" applyFont="1" applyFill="1" applyBorder="1"/>
    <x:xf numFmtId="0" fontId="0" fillId="4" borderId="0" xfId="0" applyNumberFormat="1" applyFont="1" applyFill="1" applyBorder="1"/>
    <x:xf numFmtId="0" fontId="10" fillId="4" borderId="0" xfId="0" applyNumberFormat="1" applyFont="1" applyFill="1" applyBorder="1"/>
    <x:xf numFmtId="0" fontId="0" fillId="4" borderId="1" xfId="0" applyNumberFormat="1" applyFont="1" applyFill="1" applyBorder="1"/>
    <x:xf numFmtId="0" fontId="10" fillId="4" borderId="1" xfId="0" applyNumberFormat="1" applyFont="1" applyFill="1" applyBorder="1"/>
    <x:xf numFmtId="0" fontId="11" fillId="0" borderId="0" xfId="0" applyNumberFormat="1" applyFont="1" applyFill="1" applyBorder="1"/>
    <x:xf numFmtId="0" fontId="11" fillId="0" borderId="0" xfId="0" applyNumberFormat="1" applyFont="1" applyFill="1" applyBorder="1" applyAlignment="1">
      <x:alignment wrapText="1"/>
    </x:xf>
    <x:xf numFmtId="0" fontId="11" fillId="0" borderId="1" xfId="0" applyNumberFormat="1" applyFont="1" applyFill="1" applyBorder="1"/>
    <x:xf numFmtId="0" fontId="11" fillId="0" borderId="1" xfId="0" applyNumberFormat="1" applyFont="1" applyFill="1" applyBorder="1" applyAlignment="1">
      <x:alignment wrapText="1"/>
    </x:xf>
    <x:xf numFmtId="200" fontId="11" fillId="0" borderId="0" xfId="0" applyNumberFormat="1" applyFont="1" applyFill="1" applyBorder="1" applyAlignment="1">
      <x:alignment wrapText="1"/>
    </x:xf>
    <x:xf numFmtId="200" fontId="11" fillId="0" borderId="1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0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0" fillId="3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5" fillId="0" borderId="0" xfId="0" applyNumberFormat="1" applyFont="1" applyFill="1" applyBorder="1" applyAlignment="1">
      <x:alignment horizontal="center" vertical="center" wrapText="1"/>
    </x:xf>
    <x:xf numFmtId="200" fontId="5" fillId="5" borderId="0" xfId="0" applyNumberFormat="1" applyFont="1" applyFill="1" applyBorder="1" applyAlignment="1">
      <x:alignment horizontal="center" vertical="center" wrapText="1"/>
    </x:xf>
    <x:xf numFmtId="200" fontId="5" fillId="0" borderId="1" xfId="0" applyNumberFormat="1" applyFont="1" applyFill="1" applyBorder="1" applyAlignment="1">
      <x:alignment horizontal="center" vertical="center" wrapText="1"/>
    </x:xf>
    <x:xf numFmtId="200" fontId="5" fillId="5" borderId="1" xfId="0" applyNumberFormat="1" applyFont="1" applyFill="1" applyBorder="1" applyAlignment="1">
      <x:alignment horizontal="center" vertical="center" wrapText="1"/>
    </x:xf>
    <x:xf numFmtId="0" fontId="8" fillId="3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10">
    <x:dxf>
      <x:fill>
        <x:patternFill>
          <x:bgColor rgb="FFFDE8E7"/>
        </x:patternFill>
      </x:fill>
    </x:dxf>
    <x:dxf>
      <x:fill>
        <x:patternFill>
          <x:bgColor rgb="FFFFF2D3"/>
        </x:patternFill>
      </x:fill>
    </x:dxf>
    <x:dxf>
      <x:fill>
        <x:patternFill>
          <x:bgColor rgb="FFFDE8E7"/>
        </x:patternFill>
      </x:fill>
    </x:dxf>
    <x:dxf>
      <x:fill>
        <x:patternFill>
          <x:bgColor rgb="FFFFF2D3"/>
        </x:patternFill>
      </x:fill>
    </x:dxf>
    <x:dxf>
      <x:font>
        <x:color rgb="FFA02020"/>
      </x:font>
      <x:fill>
        <x:patternFill>
          <x:bgColor rgb="FFFDE8E7"/>
        </x:patternFill>
      </x:fill>
    </x:dxf>
    <x:dxf>
      <x:fill>
        <x:patternFill>
          <x:bgColor rgb="FFFFF2D3"/>
        </x:patternFill>
      </x:fill>
    </x:dxf>
    <x:dxf>
      <x:font>
        <x:color rgb="FF526273"/>
      </x:font>
      <x:fill>
        <x:patternFill>
          <x:bgColor rgb="FFE6EAF0"/>
        </x:patternFill>
      </x:fill>
    </x:dxf>
    <x:dxf>
      <x:font>
        <x:color rgb="FFA02020"/>
      </x:font>
      <x:fill>
        <x:patternFill>
          <x:bgColor rgb="FFFDE8E7"/>
        </x:patternFill>
      </x:fill>
    </x:dxf>
    <x:dxf>
      <x:fill>
        <x:patternFill>
          <x:bgColor rgb="FFFFF2D3"/>
        </x:patternFill>
      </x:fill>
    </x:dxf>
    <x:dxf>
      <x:font>
        <x:color rgb="FF526273"/>
      </x:font>
      <x:fill>
        <x:patternFill>
          <x:bgColor rgb="FFE6EAF0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dd86c700444691" /><Relationship Type="http://schemas.openxmlformats.org/officeDocument/2006/relationships/theme" Target="/xl/theme/theme1.xml" Id="Rb4ec0c495f2b4a81" /><Relationship Type="http://schemas.openxmlformats.org/officeDocument/2006/relationships/sharedStrings" Target="/xl/sharedStrings.xml" Id="R4d5a7aaf7a43462c" /><Relationship Type="http://schemas.openxmlformats.org/officeDocument/2006/relationships/worksheet" Target="/xl/worksheets/sheet1.xml" Id="R815db51fe18c46bd" /><Relationship Type="http://schemas.openxmlformats.org/officeDocument/2006/relationships/worksheet" Target="/xl/worksheets/sheet2.xml" Id="Rce4a507040254546" /><Relationship Type="http://schemas.openxmlformats.org/officeDocument/2006/relationships/worksheet" Target="/xl/worksheets/sheet3.xml" Id="R124ae30e54624a4d" /><Relationship Type="http://schemas.openxmlformats.org/officeDocument/2006/relationships/worksheet" Target="/xl/worksheets/sheet4.xml" Id="R9a2acebbf9294eb7" /><Relationship Type="http://schemas.openxmlformats.org/officeDocument/2006/relationships/worksheet" Target="/xl/worksheets/sheet5.xml" Id="R76dac63296d44218" /><Relationship Type="http://schemas.openxmlformats.org/officeDocument/2006/relationships/worksheet" Target="/xl/worksheets/sheet6.xml" Id="Ra9223e34b42247e0" /><Relationship Type="http://schemas.openxmlformats.org/officeDocument/2006/relationships/worksheet" Target="/xl/worksheets/sheet7.xml" Id="Reeece4a3f0744adf" /><Relationship Type="http://schemas.openxmlformats.org/officeDocument/2006/relationships/worksheet" Target="/xl/worksheets/sheet8.xml" Id="Re4863288f33b4a1c" /><Relationship Type="http://schemas.openxmlformats.org/officeDocument/2006/relationships/worksheet" Target="/xl/worksheets/sheet9.xml" Id="R5227635b41ff491d" /><Relationship Type="http://schemas.openxmlformats.org/officeDocument/2006/relationships/worksheet" Target="/xl/worksheets/sheet10.xml" Id="Rd6b70075875d4c45" /><Relationship Type="http://schemas.openxmlformats.org/officeDocument/2006/relationships/worksheet" Target="/xl/worksheets/sheet11.xml" Id="R120ac8396f044281" /></Relationships>
</file>

<file path=xl/tables/table1.xml><?xml version="1.0" encoding="utf-8"?>
<x:table xmlns:x="http://schemas.openxmlformats.org/spreadsheetml/2006/main" id="1" name="TrainingExample" displayName="TrainingExample" ref="A6:J16" headerRowCount="1" totalsRowCount="0" totalsRowShown="0">
  <x:tableColumns count="10">
    <x:tableColumn id="1" name="社員ID"/>
    <x:tableColumn id="2" name="所属期間"/>
    <x:tableColumn id="3" name="必要研修"/>
    <x:tableColumn id="4" name="実施回"/>
    <x:tableColumn id="5" name="受講日"/>
    <x:tableColumn id="6" name="修了判定"/>
    <x:tableColumn id="7" name="資格番号"/>
    <x:tableColumn id="8" name="有効期限"/>
    <x:tableColumn id="9" name="更新担当"/>
    <x:tableColumn id="10" name="照合ID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TrainingBlank" displayName="TrainingBlank" ref="A6:J26" headerRowCount="1" totalsRowCount="0" totalsRowShown="0">
  <x:tableColumns count="10">
    <x:tableColumn id="1" name="社員ID"/>
    <x:tableColumn id="2" name="所属期間"/>
    <x:tableColumn id="3" name="必要研修"/>
    <x:tableColumn id="4" name="実施回"/>
    <x:tableColumn id="5" name="受講日"/>
    <x:tableColumn id="6" name="修了判定"/>
    <x:tableColumn id="7" name="資格番号"/>
    <x:tableColumn id="8" name="有効期限"/>
    <x:tableColumn id="9" name="更新担当"/>
    <x:tableColumn id="10" name="照合ID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JudgementExample" displayName="JudgementExample" ref="A6:W16" headerRowCount="1" totalsRowCount="0" totalsRowShown="0">
  <x:tableColumns count="23">
    <x:tableColumn id="1" name="照合ID"/>
    <x:tableColumn id="2" name="社員ID"/>
    <x:tableColumn id="3" name="対象開始日"/>
    <x:tableColumn id="4" name="対象終了日"/>
    <x:tableColumn id="5" name="必須期限"/>
    <x:tableColumn id="6" name="必要条件"/>
    <x:tableColumn id="7" name="試験結果"/>
    <x:tableColumn id="8" name="試験日"/>
    <x:tableColumn id="9" name="資格発行状態"/>
    <x:tableColumn id="10" name="資格発行日"/>
    <x:tableColumn id="11" name="有効開始日"/>
    <x:tableColumn id="12" name="期限区分"/>
    <x:tableColumn id="13" name="更新状態"/>
    <x:tableColumn id="14" name="証憑確認"/>
    <x:tableColumn id="15" name="確定者"/>
    <x:tableColumn id="16" name="確認日"/>
    <x:tableColumn id="17" name="次回対応日"/>
    <x:tableColumn id="18" name="次の対応"/>
    <x:tableColumn id="19" name="期限残日数"/>
    <x:tableColumn id="20" name="期限状態"/>
    <x:tableColumn id="21" name="対象判定"/>
    <x:tableColumn id="22" name="要対応判定"/>
    <x:tableColumn id="23" name="照合結果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JudgementBlank" displayName="JudgementBlank" ref="A6:W26" headerRowCount="1" totalsRowCount="0" totalsRowShown="0">
  <x:tableColumns count="23">
    <x:tableColumn id="1" name="照合ID"/>
    <x:tableColumn id="2" name="社員ID"/>
    <x:tableColumn id="3" name="対象開始日"/>
    <x:tableColumn id="4" name="対象終了日"/>
    <x:tableColumn id="5" name="必須期限"/>
    <x:tableColumn id="6" name="必要条件"/>
    <x:tableColumn id="7" name="試験結果"/>
    <x:tableColumn id="8" name="試験日"/>
    <x:tableColumn id="9" name="資格発行状態"/>
    <x:tableColumn id="10" name="資格発行日"/>
    <x:tableColumn id="11" name="有効開始日"/>
    <x:tableColumn id="12" name="期限区分"/>
    <x:tableColumn id="13" name="更新状態"/>
    <x:tableColumn id="14" name="証憑確認"/>
    <x:tableColumn id="15" name="確定者"/>
    <x:tableColumn id="16" name="確認日"/>
    <x:tableColumn id="17" name="次回対応日"/>
    <x:tableColumn id="18" name="次の対応"/>
    <x:tableColumn id="19" name="期限残日数"/>
    <x:tableColumn id="20" name="期限状態"/>
    <x:tableColumn id="21" name="対象判定"/>
    <x:tableColumn id="22" name="要対応判定"/>
    <x:tableColumn id="23" name="照合結果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RoleRequirements" displayName="RoleRequirements" ref="A6:H9" headerRowCount="1" totalsRowCount="0" totalsRowShown="0">
  <x:tableColumns count="8">
    <x:tableColumn id="1" name="要件ID"/>
    <x:tableColumn id="2" name="役割・段階"/>
    <x:tableColumn id="3" name="必要研修"/>
    <x:tableColumn id="4" name="研修の修了条件"/>
    <x:tableColumn id="5" name="資格要件"/>
    <x:tableColumn id="6" name="適用開始"/>
    <x:tableColumn id="7" name="必須期限の決め方"/>
    <x:tableColumn id="8" name="確定担当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AffiliationHistory" displayName="AffiliationHistory" ref="A14:H25" headerRowCount="1" totalsRowCount="0" totalsRowShown="0">
  <x:tableColumns count="8">
    <x:tableColumn id="1" name="社員ID"/>
    <x:tableColumn id="2" name="所属"/>
    <x:tableColumn id="3" name="役割"/>
    <x:tableColumn id="4" name="所属開始日"/>
    <x:tableColumn id="5" name="所属終了日"/>
    <x:tableColumn id="6" name="変更理由"/>
    <x:tableColumn id="7" name="確認担当"/>
    <x:tableColumn id="8" name="確認日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EventHistoryExample" displayName="EventHistoryExample" ref="A6:L26" headerRowCount="1" totalsRowCount="0" totalsRowShown="0">
  <x:tableColumns count="12">
    <x:tableColumn id="1" name="履歴ID"/>
    <x:tableColumn id="2" name="照合ID"/>
    <x:tableColumn id="3" name="社員ID"/>
    <x:tableColumn id="4" name="出来事の日"/>
    <x:tableColumn id="5" name="記録種別"/>
    <x:tableColumn id="6" name="研修・資格ID"/>
    <x:tableColumn id="7" name="状態・内容"/>
    <x:tableColumn id="8" name="資格番号"/>
    <x:tableColumn id="9" name="有効開始日"/>
    <x:tableColumn id="10" name="有効期限"/>
    <x:tableColumn id="11" name="証憑ID（架空）"/>
    <x:tableColumn id="12" name="確認担当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EventHistoryBlank" displayName="EventHistoryBlank" ref="A6:L26" headerRowCount="1" totalsRowCount="0" totalsRowShown="0">
  <x:tableColumns count="12">
    <x:tableColumn id="1" name="履歴ID"/>
    <x:tableColumn id="2" name="照合ID"/>
    <x:tableColumn id="3" name="社員ID"/>
    <x:tableColumn id="4" name="出来事の日"/>
    <x:tableColumn id="5" name="記録種別"/>
    <x:tableColumn id="6" name="研修・資格ID"/>
    <x:tableColumn id="7" name="状態・内容"/>
    <x:tableColumn id="8" name="資格番号"/>
    <x:tableColumn id="9" name="有効開始日"/>
    <x:tableColumn id="10" name="有効期限"/>
    <x:tableColumn id="11" name="証憑ID（架空）"/>
    <x:tableColumn id="12" name="確認担当"/>
  </x:tableColumns>
  <x:tableStyleInfo name="TableStyleMedium2" showFirstColumn="0" showLastColumn="0" showRowStripes="1" showColumnStripes="0"/>
</x:table>
</file>

<file path=xl/tables/table9.xml><?xml version="1.0" encoding="utf-8"?>
<x:table xmlns:x="http://schemas.openxmlformats.org/spreadsheetml/2006/main" id="9" name="ChecklistExample" displayName="ChecklistExample" ref="A6:H14" headerRowCount="1" totalsRowCount="0" totalsRowShown="0">
  <x:tableColumns count="8">
    <x:tableColumn id="1" name="番号"/>
    <x:tableColumn id="2" name="確認項目"/>
    <x:tableColumn id="3" name="確認結果"/>
    <x:tableColumn id="4" name="対象ID"/>
    <x:tableColumn id="5" name="確認した内容・残課題"/>
    <x:tableColumn id="6" name="次の対応"/>
    <x:tableColumn id="7" name="担当"/>
    <x:tableColumn id="8" name="対応期限"/>
  </x:tableColumns>
  <x:tableStyleInfo name="TableStyleMedium2" showFirstColumn="0" showLastColumn="0" showRowStripes="1" showColumnStripes="0"/>
</x:table>
</file>

<file path=xl/tables/table10.xml><?xml version="1.0" encoding="utf-8"?>
<x:table xmlns:x="http://schemas.openxmlformats.org/spreadsheetml/2006/main" id="10" name="ChecklistBlank" displayName="ChecklistBlank" ref="A6:H14" headerRowCount="1" totalsRowCount="0" totalsRowShown="0">
  <x:tableColumns count="8">
    <x:tableColumn id="1" name="番号"/>
    <x:tableColumn id="2" name="確認項目"/>
    <x:tableColumn id="3" name="確認結果"/>
    <x:tableColumn id="4" name="対象ID"/>
    <x:tableColumn id="5" name="確認した内容・残課題"/>
    <x:tableColumn id="6" name="次の対応"/>
    <x:tableColumn id="7" name="担当"/>
    <x:tableColumn id="8" name="対応期限"/>
  </x:tableColumns>
  <x:tableStyleInfo name="TableStyleMedium2" showFirstColumn="0" showLastColumn="0" showRowStripes="1" showColumnStripes="0"/>
</x:table>
</file>

<file path=xl/tables/table11.xml><?xml version="1.0" encoding="utf-8"?>
<x:table xmlns:x="http://schemas.openxmlformats.org/spreadsheetml/2006/main" id="11" name="SourceRegister" displayName="SourceRegister" ref="A6:I9" headerRowCount="1" totalsRowCount="0" totalsRowShown="0">
  <x:tableColumns count="9">
    <x:tableColumn id="1" name="資料ID"/>
    <x:tableColumn id="2" name="資料名"/>
    <x:tableColumn id="3" name="発行元"/>
    <x:tableColumn id="4" name="URL"/>
    <x:tableColumn id="5" name="発行・更新日"/>
    <x:tableColumn id="6" name="版"/>
    <x:tableColumn id="7" name="確認日"/>
    <x:tableColumn id="8" name="該当箇所"/>
    <x:tableColumn id="9" name="適用範囲・限界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dfbe614aca154766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1b38be014ebf4bcc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5cea8a0304c143d5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eed8c486e55847e8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d525fce6ea9e4b97" /><Relationship Type="http://schemas.openxmlformats.org/officeDocument/2006/relationships/table" Target="/xl/tables/table6.xml" Id="Rae3895fba08644ac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7.xml" Id="Rfc3d23ec85854153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8.xml" Id="Rf28b637f74784bf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9.xml" Id="R8dae6e92658b49f2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table" Target="/xl/tables/table10.xml" Id="R0be920643b1b4c74" /></Relationships>
</file>

<file path=xl/worksheets/_rels/sheet11.xml.rels>&#65279;<?xml version="1.0" encoding="utf-8"?><Relationships xmlns="http://schemas.openxmlformats.org/package/2006/relationships"><Relationship Type="http://schemas.openxmlformats.org/officeDocument/2006/relationships/table" Target="/xl/tables/table11.xml" Id="R0e153d2f2d5f4939" /></Relationships>
</file>

<file path=xl/worksheets/sheet1.xml><?xml version="1.0" encoding="utf-8"?>
<worksheet xmlns="http://schemas.openxmlformats.org/spreadsheetml/2006/main">
  <sheetFormatPr defaultRowHeight="15"/>
  <cols>
    <col min="1" max="1" width="23" hidden="0" customWidth="1"/>
    <col min="2" max="2" width="16" hidden="0" customWidth="1"/>
    <col min="3" max="3" width="16" hidden="0" customWidth="1"/>
    <col min="4" max="4" width="16" hidden="0" customWidth="1"/>
    <col min="5" max="5" width="16" hidden="0" customWidth="1"/>
    <col min="6" max="6" width="16" hidden="0" customWidth="1"/>
    <col min="7" max="7" width="16" hidden="0" customWidth="1"/>
    <col min="8" max="8" width="16" hidden="0" customWidth="1"/>
  </cols>
  <sheetData>
    <row r="1" ht="42" customHeight="1">
      <c r="A1" s="42" t="str">
        <v>研修・資格管理｜まず必要条件を決める</v>
      </c>
      <c r="B1" s="42"/>
      <c r="C1" s="42"/>
      <c r="D1" s="42"/>
      <c r="E1" s="42"/>
      <c r="F1" s="42"/>
      <c r="G1" s="42"/>
      <c r="H1" s="42"/>
    </row>
    <row r="2" ht="26" customHeight="1">
      <c r="A2" s="3"/>
      <c r="B2" s="3"/>
      <c r="C2" s="3"/>
      <c r="D2" s="3"/>
      <c r="E2" s="3"/>
      <c r="F2" s="3"/>
      <c r="G2" s="3"/>
      <c r="H2" s="3"/>
    </row>
    <row r="3" ht="26" customHeight="1">
      <c r="A3" s="3" t="str">
        <v>判定基準日</v>
      </c>
      <c r="B3" s="48" t="n">
        <v>46280</v>
      </c>
      <c r="C3" s="3"/>
      <c r="D3" s="54" t="str">
        <v>説明用の架空例です。実在の資格制度・顧客実績ではありません。基準日と通知幅は編集できます。</v>
      </c>
      <c r="E3" s="54"/>
      <c r="F3" s="54"/>
      <c r="G3" s="54"/>
      <c r="H3" s="54"/>
    </row>
    <row r="4" ht="26" customHeight="1">
      <c r="A4" s="3" t="str">
        <v>期限通知幅（日）</v>
      </c>
      <c r="B4" s="49" t="n">
        <v>60</v>
      </c>
      <c r="C4" s="3"/>
      <c r="D4" s="54"/>
      <c r="E4" s="54"/>
      <c r="F4" s="54"/>
      <c r="G4" s="54"/>
      <c r="H4" s="54"/>
    </row>
    <row r="5" ht="26" customHeight="1">
      <c r="A5" s="3"/>
      <c r="B5" s="3"/>
      <c r="C5" s="3"/>
      <c r="D5" s="3"/>
      <c r="E5" s="3"/>
      <c r="F5" s="3"/>
      <c r="G5" s="3"/>
      <c r="H5" s="3"/>
    </row>
    <row r="6" ht="26" customHeight="1">
      <c r="A6" s="3" t="str">
        <v>記入人数</v>
      </c>
      <c r="B6" s="3" t="str"/>
      <c r="C6" s="3" t="str">
        <v>対象者</v>
      </c>
      <c r="D6" s="3" t="str"/>
      <c r="E6" s="3" t="str">
        <v>要対応</v>
      </c>
      <c r="F6" s="3" t="str"/>
      <c r="G6" s="3" t="str">
        <v>対象終了</v>
      </c>
      <c r="H6" s="3" t="str"/>
    </row>
    <row r="7" ht="26" customHeight="1">
      <c r="A7" s="84">
        <f>COUNTA('記入例'!A7:A16)</f>
        <v>10</v>
      </c>
      <c r="B7" s="84"/>
      <c r="C7" s="84">
        <f>COUNTIF('判定例'!U7:U16,"対象")</f>
        <v>9</v>
      </c>
      <c r="D7" s="84"/>
      <c r="E7" s="84">
        <f>COUNTIF('判定例'!V7:V16,"要対応")</f>
        <v>7</v>
      </c>
      <c r="F7" s="84"/>
      <c r="G7" s="84">
        <f>COUNTIF('判定例'!U7:U16,"対象終了")</f>
        <v>1</v>
      </c>
      <c r="H7" s="84"/>
    </row>
    <row r="8" ht="26" customHeight="1">
      <c r="A8" s="84"/>
      <c r="B8" s="84"/>
      <c r="C8" s="84"/>
      <c r="D8" s="84"/>
      <c r="E8" s="84"/>
      <c r="F8" s="84"/>
      <c r="G8" s="84"/>
      <c r="H8" s="84"/>
    </row>
    <row r="9" ht="26" customHeight="1">
      <c r="A9" s="3"/>
      <c r="B9" s="3"/>
      <c r="C9" s="3"/>
      <c r="D9" s="3"/>
      <c r="E9" s="3"/>
      <c r="F9" s="3"/>
      <c r="G9" s="3"/>
      <c r="H9" s="3"/>
    </row>
    <row r="10" ht="26" customHeight="1">
      <c r="A10" s="19" t="str">
        <v>期限状態（対象者のみ）</v>
      </c>
      <c r="B10" s="19" t="str">
        <v>人数</v>
      </c>
      <c r="C10" s="19" t="str">
        <v>解釈</v>
      </c>
      <c r="D10" s="19" t="str"/>
      <c r="E10" s="3"/>
      <c r="F10" s="3"/>
      <c r="G10" s="3"/>
      <c r="H10" s="3"/>
    </row>
    <row r="11" ht="26" customHeight="1">
      <c r="A11" s="3" t="str">
        <v>期限接近</v>
      </c>
      <c r="B11" s="3">
        <f>COUNTIFS('判定例'!T7:T16,"期限接近",'判定例'!U7:U16,"対象")</f>
        <v>1</v>
      </c>
      <c r="C11" s="3" t="str">
        <v>期限日を含む0〜60日</v>
      </c>
      <c r="D11" s="3" t="str"/>
      <c r="E11" s="3"/>
      <c r="F11" s="3"/>
      <c r="G11" s="3"/>
      <c r="H11" s="3"/>
    </row>
    <row r="12" ht="26" customHeight="1">
      <c r="A12" s="3" t="str">
        <v>期限切れ</v>
      </c>
      <c r="B12" s="3">
        <f>COUNTIFS('判定例'!T7:T16,"期限切れ",'判定例'!U7:U16,"対象")</f>
        <v>1</v>
      </c>
      <c r="C12" s="3" t="str">
        <v>残日数がマイナス</v>
      </c>
      <c r="D12" s="3" t="str"/>
      <c r="E12" s="3"/>
      <c r="F12" s="3"/>
      <c r="G12" s="3"/>
      <c r="H12" s="3"/>
    </row>
    <row r="13" ht="26" customHeight="1">
      <c r="A13" s="3" t="str">
        <v>期限未確認</v>
      </c>
      <c r="B13" s="3">
        <f>COUNTIFS('判定例'!T7:T16,"期限未確認",'判定例'!U7:U16,"対象")</f>
        <v>1</v>
      </c>
      <c r="C13" s="3" t="str">
        <v>空欄を無期限にしない</v>
      </c>
      <c r="D13" s="3" t="str"/>
      <c r="E13" s="3"/>
      <c r="F13" s="3"/>
      <c r="G13" s="3"/>
      <c r="H13" s="3"/>
    </row>
    <row r="14" ht="26" customHeight="1">
      <c r="A14" s="3"/>
      <c r="B14" s="3"/>
      <c r="C14" s="3"/>
      <c r="D14" s="3"/>
      <c r="E14" s="3"/>
      <c r="F14" s="3"/>
      <c r="G14" s="3"/>
      <c r="H14" s="3"/>
    </row>
    <row r="15" ht="26" customHeight="1">
      <c r="A15" s="3"/>
      <c r="B15" s="3"/>
      <c r="C15" s="3"/>
      <c r="D15" s="3"/>
      <c r="E15" s="3"/>
      <c r="F15" s="3"/>
      <c r="G15" s="3"/>
      <c r="H15" s="3"/>
    </row>
    <row r="16" ht="50" customHeight="1">
      <c r="A16" s="58" t="str">
        <v>01 入力単位</v>
      </c>
      <c r="B16" s="34" t="str">
        <v>記入例・未記入は1行＝社員×必要研修×対象期間の確認用一覧です。照合IDは一意にします。複数研修は別の照合IDで行を追加します。</v>
      </c>
      <c r="C16" s="34"/>
      <c r="D16" s="34"/>
      <c r="E16" s="34"/>
      <c r="F16" s="34"/>
      <c r="G16" s="34"/>
      <c r="H16" s="34"/>
    </row>
    <row r="17" ht="50" customHeight="1">
      <c r="A17" s="58" t="str">
        <v>02 元記録を残す</v>
      </c>
      <c r="B17" s="34" t="str">
        <v>受講・修了・試験・資格発行・更新を履歴シートへ別行で残します。一覧は最新の確認用で、過去記録を上書きする台帳ではありません。</v>
      </c>
      <c r="C17" s="34"/>
      <c r="D17" s="34"/>
      <c r="E17" s="34"/>
      <c r="F17" s="34"/>
      <c r="G17" s="34"/>
      <c r="H17" s="34"/>
    </row>
    <row r="18" ht="50" customHeight="1">
      <c r="A18" s="58" t="str">
        <v>03 要件を確定する</v>
      </c>
      <c r="B18" s="34" t="str">
        <v>役割と所属を先に確認し、判定シートへ対象開始・終了日、必須期限、必要条件を入力します。本例の『研修＋認定』は試験合格を条件に含みます。</v>
      </c>
      <c r="C18" s="34"/>
      <c r="D18" s="34"/>
      <c r="E18" s="34"/>
      <c r="F18" s="34"/>
      <c r="G18" s="34"/>
      <c r="H18" s="34"/>
    </row>
    <row r="19" ht="50" customHeight="1">
      <c r="A19" s="58" t="str">
        <v>04 証拠を確認する</v>
      </c>
      <c r="B19" s="34" t="str">
        <v>資格番号・発行日・有効開始日・有効期限は証明資料で確認します。確認済・確定者・確認日の3項目がそろうまでは要件充足としません。</v>
      </c>
      <c r="C19" s="34"/>
      <c r="D19" s="34"/>
      <c r="E19" s="34"/>
      <c r="F19" s="34"/>
      <c r="G19" s="34"/>
      <c r="H19" s="34"/>
    </row>
    <row r="20" ht="50" customHeight="1">
      <c r="A20" s="58" t="str">
        <v>05 絞り込む</v>
      </c>
      <c r="B20" s="34" t="str">
        <v>判定シートの要対応判定を『要対応』に絞り、期限状態・照合結果・次回対応日・次の対応を一緒に見ます。『対象終了』は通知しません。</v>
      </c>
      <c r="C20" s="34"/>
      <c r="D20" s="34"/>
      <c r="E20" s="34"/>
      <c r="F20" s="34"/>
      <c r="G20" s="34"/>
      <c r="H20" s="34"/>
    </row>
    <row r="21" ht="50" customHeight="1">
      <c r="A21" s="58" t="str">
        <v>06 期限の読み方</v>
      </c>
      <c r="B21" s="34" t="str">
        <v>有効期限の日を含める架空の運用です。残日数＝有効期限−基準日。0日でも有効期間内ですが、期限接近として当日対応を確認します。</v>
      </c>
      <c r="C21" s="34"/>
      <c r="D21" s="34"/>
      <c r="E21" s="34"/>
      <c r="F21" s="34"/>
      <c r="G21" s="34"/>
      <c r="H21" s="34"/>
    </row>
    <row r="22" ht="50" customHeight="1">
      <c r="A22" s="58" t="str">
        <v>07 例外を残す</v>
      </c>
      <c r="B22" s="34" t="str">
        <v>有効期限の空欄は未確認です。『期限なし（根拠確認済）』は制度の根拠を確認した場合だけ使います。実在資格の更新周期は各制度の公式情報で確認します。</v>
      </c>
      <c r="C22" s="34"/>
      <c r="D22" s="34"/>
      <c r="E22" s="34"/>
      <c r="F22" s="34"/>
      <c r="G22" s="34"/>
      <c r="H22" s="34"/>
    </row>
    <row r="23" ht="50" customHeight="1">
      <c r="A23" s="58" t="str">
        <v>08 再確認する</v>
      </c>
      <c r="B23" s="34" t="str">
        <v>要件充足はこの基準日・この照合行だけの判定で、全研修完了・資格認定・能力・作業許可を意味しません。実際の業務予定日でも改めて確認します。</v>
      </c>
      <c r="C23" s="34"/>
      <c r="D23" s="34"/>
      <c r="E23" s="34"/>
      <c r="F23" s="34"/>
      <c r="G23" s="34"/>
      <c r="H23" s="34"/>
    </row>
    <row r="24" ht="50" customHeight="1">
      <c r="A24" s="58" t="str">
        <v>09 行を増やす</v>
      </c>
      <c r="B24" s="34" t="str">
        <v>未記入・判定空欄は20行です。21行目以降は表範囲と参照範囲を拡張し、B列・S〜W列の数式、入力規則をコピーして検算してください。</v>
      </c>
      <c r="C24" s="34"/>
      <c r="D24" s="34"/>
      <c r="E24" s="34"/>
      <c r="F24" s="34"/>
      <c r="G24" s="34"/>
      <c r="H24" s="34"/>
    </row>
    <row r="25" ht="50" customHeight="1">
      <c r="A25" s="58" t="str">
        <v>10 保存と権限</v>
      </c>
      <c r="B25" s="34" t="str">
        <v>閲覧・更新できる担当を決めます。異動・退職時は通知対象を更新し、証明資料と過去履歴の保存・削除は自社で確認した方針に従います。</v>
      </c>
      <c r="C25" s="34"/>
      <c r="D25" s="34"/>
      <c r="E25" s="34"/>
      <c r="F25" s="34"/>
      <c r="G25" s="34"/>
      <c r="H25" s="34"/>
    </row>
    <row r="26" ht="26" customHeight="1">
      <c r="A26" s="3"/>
      <c r="B26" s="3"/>
      <c r="C26" s="3"/>
      <c r="D26" s="3"/>
      <c r="E26" s="3"/>
      <c r="F26" s="3"/>
      <c r="G26" s="3"/>
      <c r="H26" s="3"/>
    </row>
    <row r="27" ht="26" customHeight="1">
      <c r="A27" s="3"/>
      <c r="B27" s="3"/>
      <c r="C27" s="3"/>
      <c r="D27" s="3"/>
      <c r="E27" s="3"/>
      <c r="F27" s="3"/>
      <c r="G27" s="3"/>
      <c r="H27" s="3"/>
    </row>
    <row r="28" ht="42" customHeight="1">
      <c r="A28" s="54" t="str">
        <v>凡例：T01＝設備運用研修（初回）／T01U＝同（更新）／T02＝情報取扱研修／Q01＝設備運用認定（すべて架空の社内制度）</v>
      </c>
      <c r="B28" s="54"/>
      <c r="C28" s="54"/>
      <c r="D28" s="54"/>
      <c r="E28" s="54"/>
      <c r="F28" s="54"/>
      <c r="G28" s="54"/>
      <c r="H28" s="54"/>
    </row>
    <row r="29" ht="26" customHeight="1">
      <c r="A29" s="3"/>
      <c r="B29" s="3"/>
      <c r="C29" s="3"/>
      <c r="D29" s="3"/>
      <c r="E29" s="3"/>
      <c r="F29" s="3"/>
      <c r="G29" s="3"/>
      <c r="H29" s="3"/>
    </row>
    <row r="30" ht="26" customHeight="1">
      <c r="A30" s="11" t="str">
        <v>証憑確認はその行の入力済み事実に対する確認です。E001の確認済は研修・試験を示すだけで、未発行の資格を確認した意味ではありません。E002は旧証明の期間内ですが、新証明が未確認なので更新未了のままです。</v>
      </c>
      <c r="B30" s="11"/>
      <c r="C30" s="11"/>
      <c r="D30" s="11"/>
      <c r="E30" s="11"/>
      <c r="F30" s="11"/>
      <c r="G30" s="11"/>
      <c r="H30" s="11"/>
    </row>
    <row r="31" ht="26" customHeight="1">
      <c r="A31" s="11"/>
      <c r="B31" s="11"/>
      <c r="C31" s="11"/>
      <c r="D31" s="11"/>
      <c r="E31" s="11"/>
      <c r="F31" s="11"/>
      <c r="G31" s="11"/>
      <c r="H31" s="11"/>
    </row>
    <row r="32" ht="26" customHeight="1">
      <c r="A32" s="3"/>
      <c r="B32" s="3"/>
      <c r="C32" s="3"/>
      <c r="D32" s="3"/>
      <c r="E32" s="3"/>
      <c r="F32" s="3"/>
      <c r="G32" s="3"/>
      <c r="H32" s="3"/>
    </row>
    <row r="33" ht="26" customHeight="1">
      <c r="A33" s="11" t="str">
        <v>基準日を過去日に戻しても、その日の履歴を再現する機能ではありません。過去時点の監査は当時の一覧・証明・要件版を別に保存して確認します。</v>
      </c>
      <c r="B33" s="11"/>
      <c r="C33" s="11"/>
      <c r="D33" s="11"/>
      <c r="E33" s="11"/>
      <c r="F33" s="11"/>
      <c r="G33" s="11"/>
      <c r="H33" s="11"/>
    </row>
    <row r="34" ht="26" customHeight="1">
      <c r="A34" s="11"/>
      <c r="B34" s="11"/>
      <c r="C34" s="11"/>
      <c r="D34" s="11"/>
      <c r="E34" s="11"/>
      <c r="F34" s="11"/>
      <c r="G34" s="11"/>
      <c r="H34" s="11"/>
    </row>
  </sheetData>
  <mergeCells>
    <mergeCell ref="A1:H1"/>
    <mergeCell ref="D3:H4"/>
    <mergeCell ref="A7:B8"/>
    <mergeCell ref="C7:D8"/>
    <mergeCell ref="E7:F8"/>
    <mergeCell ref="G7:H8"/>
    <mergeCell ref="B16:H16"/>
    <mergeCell ref="B17:H17"/>
    <mergeCell ref="B18:H18"/>
    <mergeCell ref="B19:H19"/>
    <mergeCell ref="B20:H20"/>
    <mergeCell ref="B21:H21"/>
    <mergeCell ref="B22:H22"/>
    <mergeCell ref="B23:H23"/>
    <mergeCell ref="B24:H24"/>
    <mergeCell ref="B25:H25"/>
    <mergeCell ref="A28:H28"/>
    <mergeCell ref="A30:H31"/>
    <mergeCell ref="A33:H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2" hidden="0" customWidth="1"/>
    <col min="2" max="2" width="32" hidden="0" customWidth="1"/>
    <col min="3" max="3" width="22" hidden="0" customWidth="1"/>
    <col min="4" max="4" width="19" hidden="0" customWidth="1"/>
    <col min="5" max="5" width="16" hidden="0" customWidth="1"/>
    <col min="6" max="6" width="15" hidden="0" customWidth="1"/>
    <col min="7" max="7" width="21" hidden="0" customWidth="1"/>
    <col min="8" max="8" width="16" hidden="0" customWidth="1"/>
    <col min="9" max="9" width="17" hidden="0" customWidth="1"/>
    <col min="10" max="10" width="13" hidden="0" customWidth="1"/>
  </cols>
  <sheetData>
    <row r="1" ht="36" customHeight="1">
      <c r="A1" s="7" t="str">
        <v>教育履歴と更新期限｜記入例</v>
      </c>
      <c r="B1" s="7"/>
      <c r="C1" s="7"/>
      <c r="D1" s="7"/>
      <c r="E1" s="7"/>
      <c r="F1" s="7"/>
      <c r="G1" s="7"/>
      <c r="H1" s="7"/>
      <c r="I1" s="7"/>
      <c r="J1" s="7"/>
    </row>
    <row r="2" ht="30" customHeight="1">
      <c r="A2" s="11" t="str">
        <v>説明用の架空例｜基準日 2026-09-15｜10人・10照合行。数値・周期・担当は架空です。</v>
      </c>
      <c r="B2" s="11"/>
      <c r="C2" s="11"/>
      <c r="D2" s="11"/>
      <c r="E2" s="11"/>
      <c r="F2" s="11"/>
      <c r="G2" s="11"/>
      <c r="H2" s="11"/>
      <c r="I2" s="11"/>
      <c r="J2" s="11"/>
    </row>
    <row r="3" ht="24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  <c r="I4" s="15"/>
      <c r="J4" s="15"/>
    </row>
    <row r="5" ht="24" customHeight="1">
      <c r="A5" s="3"/>
      <c r="B5" s="3"/>
      <c r="C5" s="3"/>
      <c r="D5" s="3"/>
      <c r="E5" s="3"/>
      <c r="F5" s="3"/>
      <c r="G5" s="3"/>
      <c r="H5" s="3"/>
      <c r="I5" s="3"/>
      <c r="J5" s="3"/>
    </row>
    <row r="6" ht="36" customHeight="1">
      <c r="A6" s="20" t="str">
        <v>社員ID</v>
      </c>
      <c r="B6" s="20" t="str">
        <v>所属期間</v>
      </c>
      <c r="C6" s="20" t="str">
        <v>必要研修</v>
      </c>
      <c r="D6" s="20" t="str">
        <v>実施回</v>
      </c>
      <c r="E6" s="20" t="str">
        <v>受講日</v>
      </c>
      <c r="F6" s="20" t="str">
        <v>修了判定</v>
      </c>
      <c r="G6" s="20" t="str">
        <v>資格番号</v>
      </c>
      <c r="H6" s="20" t="str">
        <v>有効期限</v>
      </c>
      <c r="I6" s="20" t="str">
        <v>更新担当</v>
      </c>
      <c r="J6" s="20" t="str">
        <v>照合ID</v>
      </c>
    </row>
    <row r="7" ht="48" customHeight="1">
      <c r="A7" s="25" t="str">
        <v>E001</v>
      </c>
      <c r="B7" s="25" t="str">
        <v>運用｜2026-09-01〜継続</v>
      </c>
      <c r="C7" s="25" t="str">
        <v>T01 初回</v>
      </c>
      <c r="D7" s="25" t="str">
        <v>2026-09-A</v>
      </c>
      <c r="E7" s="80" t="n">
        <v>46268</v>
      </c>
      <c r="F7" s="25" t="str">
        <v>修了</v>
      </c>
      <c r="G7" s="25"/>
      <c r="H7" s="80"/>
      <c r="I7" s="25" t="str">
        <v>教育担当</v>
      </c>
      <c r="J7" s="25" t="str">
        <v>R001</v>
      </c>
    </row>
    <row r="8" ht="48" customHeight="1">
      <c r="A8" s="28" t="str">
        <v>E002</v>
      </c>
      <c r="B8" s="28" t="str">
        <v>運用｜2025-10-01〜継続</v>
      </c>
      <c r="C8" s="28" t="str">
        <v>T01U 更新</v>
      </c>
      <c r="D8" s="28" t="str">
        <v>2026-09-U</v>
      </c>
      <c r="E8" s="81" t="n">
        <v>46275</v>
      </c>
      <c r="F8" s="28" t="str">
        <v>修了</v>
      </c>
      <c r="G8" s="28" t="str">
        <v>DEMO-002</v>
      </c>
      <c r="H8" s="81" t="n">
        <v>46295</v>
      </c>
      <c r="I8" s="28" t="str">
        <v>教育担当</v>
      </c>
      <c r="J8" s="28" t="str">
        <v>R002</v>
      </c>
    </row>
    <row r="9" ht="48" customHeight="1">
      <c r="A9" s="25" t="str">
        <v>E003</v>
      </c>
      <c r="B9" s="25" t="str">
        <v>運用｜2025-01-01〜継続</v>
      </c>
      <c r="C9" s="25" t="str">
        <v>T01U 更新</v>
      </c>
      <c r="D9" s="25" t="str">
        <v>未予約</v>
      </c>
      <c r="E9" s="80"/>
      <c r="F9" s="25" t="str">
        <v>未受講</v>
      </c>
      <c r="G9" s="25" t="str">
        <v>DEMO-003</v>
      </c>
      <c r="H9" s="80" t="n">
        <v>46265</v>
      </c>
      <c r="I9" s="25" t="str">
        <v>現場責任者</v>
      </c>
      <c r="J9" s="25" t="str">
        <v>R003</v>
      </c>
    </row>
    <row r="10" ht="48" customHeight="1">
      <c r="A10" s="28" t="str">
        <v>E004</v>
      </c>
      <c r="B10" s="28" t="str">
        <v>運用｜2026-09-10〜継続</v>
      </c>
      <c r="C10" s="28" t="str">
        <v>T01 初回</v>
      </c>
      <c r="D10" s="28" t="str">
        <v>2026-09-B</v>
      </c>
      <c r="E10" s="81"/>
      <c r="F10" s="28" t="str">
        <v>未受講</v>
      </c>
      <c r="G10" s="28"/>
      <c r="H10" s="81"/>
      <c r="I10" s="28" t="str">
        <v>教育担当</v>
      </c>
      <c r="J10" s="28" t="str">
        <v>R004</v>
      </c>
    </row>
    <row r="11" ht="48" customHeight="1">
      <c r="A11" s="25" t="str">
        <v>E005</v>
      </c>
      <c r="B11" s="25" t="str">
        <v>総務｜2026-04-01〜継続</v>
      </c>
      <c r="C11" s="25" t="str">
        <v>T02 情報取扱</v>
      </c>
      <c r="D11" s="25" t="str">
        <v>2026-09-C</v>
      </c>
      <c r="E11" s="80" t="n">
        <v>46270</v>
      </c>
      <c r="F11" s="25" t="str">
        <v>修了</v>
      </c>
      <c r="G11" s="25"/>
      <c r="H11" s="80"/>
      <c r="I11" s="25" t="str">
        <v>人事担当</v>
      </c>
      <c r="J11" s="25" t="str">
        <v>R005</v>
      </c>
    </row>
    <row r="12" ht="48" customHeight="1">
      <c r="A12" s="28" t="str">
        <v>E006</v>
      </c>
      <c r="B12" s="28" t="str">
        <v>運用｜2026-09-01〜継続</v>
      </c>
      <c r="C12" s="28" t="str">
        <v>T01 初回</v>
      </c>
      <c r="D12" s="28" t="str">
        <v>2026-09-A</v>
      </c>
      <c r="E12" s="81" t="n">
        <v>46268</v>
      </c>
      <c r="F12" s="28" t="str">
        <v>未達</v>
      </c>
      <c r="G12" s="28"/>
      <c r="H12" s="81"/>
      <c r="I12" s="28" t="str">
        <v>教育担当</v>
      </c>
      <c r="J12" s="28" t="str">
        <v>R006</v>
      </c>
    </row>
    <row r="13" ht="48" customHeight="1">
      <c r="A13" s="25" t="str">
        <v>E007</v>
      </c>
      <c r="B13" s="25" t="str">
        <v>運用｜2026-09-01〜継続</v>
      </c>
      <c r="C13" s="25" t="str">
        <v>T01 初回</v>
      </c>
      <c r="D13" s="25" t="str">
        <v>2026-09-A</v>
      </c>
      <c r="E13" s="80" t="n">
        <v>46268</v>
      </c>
      <c r="F13" s="25" t="str">
        <v>判定待ち</v>
      </c>
      <c r="G13" s="25"/>
      <c r="H13" s="80"/>
      <c r="I13" s="25" t="str">
        <v>現場責任者</v>
      </c>
      <c r="J13" s="25" t="str">
        <v>R007</v>
      </c>
    </row>
    <row r="14" ht="48" customHeight="1">
      <c r="A14" s="28" t="str">
        <v>E008</v>
      </c>
      <c r="B14" s="28" t="str">
        <v>運用｜2025-04-01〜継続</v>
      </c>
      <c r="C14" s="28" t="str">
        <v>T01U 更新</v>
      </c>
      <c r="D14" s="28" t="str">
        <v>2026-09-U2</v>
      </c>
      <c r="E14" s="81" t="n">
        <v>46273</v>
      </c>
      <c r="F14" s="28" t="str">
        <v>修了</v>
      </c>
      <c r="G14" s="28" t="str">
        <v>DEMO-008-R2</v>
      </c>
      <c r="H14" s="81" t="n">
        <v>46660</v>
      </c>
      <c r="I14" s="28" t="str">
        <v>教育担当</v>
      </c>
      <c r="J14" s="28" t="str">
        <v>R008</v>
      </c>
    </row>
    <row r="15" ht="48" customHeight="1">
      <c r="A15" s="25" t="str">
        <v>E009</v>
      </c>
      <c r="B15" s="25" t="str">
        <v>運用｜2025-10-01〜2026-09-10</v>
      </c>
      <c r="C15" s="25" t="str">
        <v>T01 初回</v>
      </c>
      <c r="D15" s="25" t="str">
        <v>2025-10-A</v>
      </c>
      <c r="E15" s="80" t="n">
        <v>45932</v>
      </c>
      <c r="F15" s="25" t="str">
        <v>修了</v>
      </c>
      <c r="G15" s="25" t="str">
        <v>DEMO-009</v>
      </c>
      <c r="H15" s="80" t="n">
        <v>46285</v>
      </c>
      <c r="I15" s="25" t="str">
        <v>人事担当</v>
      </c>
      <c r="J15" s="25" t="str">
        <v>R009</v>
      </c>
    </row>
    <row r="16" ht="48" customHeight="1">
      <c r="A16" s="28" t="str">
        <v>E010</v>
      </c>
      <c r="B16" s="28" t="str">
        <v>運用｜2026-04-01〜継続</v>
      </c>
      <c r="C16" s="28" t="str">
        <v>T01 初回</v>
      </c>
      <c r="D16" s="28" t="str">
        <v>2026-04-A</v>
      </c>
      <c r="E16" s="81" t="n">
        <v>46114</v>
      </c>
      <c r="F16" s="28" t="str">
        <v>修了</v>
      </c>
      <c r="G16" s="28" t="str">
        <v>DEMO-010</v>
      </c>
      <c r="H16" s="81"/>
      <c r="I16" s="28" t="str">
        <v>教育担当</v>
      </c>
      <c r="J16" s="28" t="str">
        <v>R010</v>
      </c>
    </row>
  </sheetData>
  <mergeCells>
    <mergeCell ref="A1:J1"/>
    <mergeCell ref="A2:J2"/>
    <mergeCell ref="A4:J4"/>
  </mergeCells>
  <conditionalFormatting sqref="J7:J16">
    <cfRule type="expression" dxfId="0" priority="1">
      <formula>AND(J7&lt;&gt;"",COUNTIF($J$7:$J$16,J7)&gt;1)</formula>
    </cfRule>
  </conditionalFormatting>
  <conditionalFormatting sqref="F7:F16">
    <cfRule type="expression" dxfId="1" priority="2">
      <formula>OR(F7="未達",F7="判定待ち")</formula>
    </cfRule>
  </conditionalFormatting>
  <dataValidations count="1">
    <dataValidation type="list" sqref="F7:F16">
      <formula1>"未受講,判定待ち,未達,修了"</formula1>
    </dataValidation>
  </dataValidations>
  <pageMargins left="0.7" right="0.7" top="0.75" bottom="0.75" header="0.3" footer="0.3"/>
  <tableParts count="1">
    <tablePart ns1:id="Rdfbe614aca154766"/>
  </tableParts>
</worksheet>
</file>

<file path=xl/worksheets/sheet3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2" hidden="0" customWidth="1"/>
    <col min="2" max="2" width="32" hidden="0" customWidth="1"/>
    <col min="3" max="3" width="22" hidden="0" customWidth="1"/>
    <col min="4" max="4" width="19" hidden="0" customWidth="1"/>
    <col min="5" max="5" width="16" hidden="0" customWidth="1"/>
    <col min="6" max="6" width="15" hidden="0" customWidth="1"/>
    <col min="7" max="7" width="21" hidden="0" customWidth="1"/>
    <col min="8" max="8" width="16" hidden="0" customWidth="1"/>
    <col min="9" max="9" width="17" hidden="0" customWidth="1"/>
    <col min="10" max="10" width="13" hidden="0" customWidth="1"/>
  </cols>
  <sheetData>
    <row r="1" ht="36" customHeight="1">
      <c r="A1" s="7" t="str">
        <v>教育履歴と更新期限｜未記入</v>
      </c>
      <c r="B1" s="7"/>
      <c r="C1" s="7"/>
      <c r="D1" s="7"/>
      <c r="E1" s="7"/>
      <c r="F1" s="7"/>
      <c r="G1" s="7"/>
      <c r="H1" s="7"/>
      <c r="I1" s="7"/>
      <c r="J1" s="7"/>
    </row>
    <row r="2" ht="30" customHeight="1">
      <c r="A2" s="11" t="str">
        <v>読者用テンプレート｜入力20行。1行＝社員×必要研修×対象期間。照合IDを一意に付けます。</v>
      </c>
      <c r="B2" s="11"/>
      <c r="C2" s="11"/>
      <c r="D2" s="11"/>
      <c r="E2" s="11"/>
      <c r="F2" s="11"/>
      <c r="G2" s="11"/>
      <c r="H2" s="11"/>
      <c r="I2" s="11"/>
      <c r="J2" s="11"/>
    </row>
    <row r="3" ht="24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  <c r="I4" s="15"/>
      <c r="J4" s="15"/>
    </row>
    <row r="5" ht="24" customHeight="1">
      <c r="A5" s="3"/>
      <c r="B5" s="3"/>
      <c r="C5" s="3"/>
      <c r="D5" s="3"/>
      <c r="E5" s="3"/>
      <c r="F5" s="3"/>
      <c r="G5" s="3"/>
      <c r="H5" s="3"/>
      <c r="I5" s="3"/>
      <c r="J5" s="3"/>
    </row>
    <row r="6" ht="36" customHeight="1">
      <c r="A6" s="20" t="str">
        <v>社員ID</v>
      </c>
      <c r="B6" s="20" t="str">
        <v>所属期間</v>
      </c>
      <c r="C6" s="20" t="str">
        <v>必要研修</v>
      </c>
      <c r="D6" s="20" t="str">
        <v>実施回</v>
      </c>
      <c r="E6" s="20" t="str">
        <v>受講日</v>
      </c>
      <c r="F6" s="20" t="str">
        <v>修了判定</v>
      </c>
      <c r="G6" s="20" t="str">
        <v>資格番号</v>
      </c>
      <c r="H6" s="20" t="str">
        <v>有効期限</v>
      </c>
      <c r="I6" s="20" t="str">
        <v>更新担当</v>
      </c>
      <c r="J6" s="20" t="str">
        <v>照合ID</v>
      </c>
    </row>
    <row r="7" ht="48" customHeight="1">
      <c r="A7" s="25"/>
      <c r="B7" s="25"/>
      <c r="C7" s="25"/>
      <c r="D7" s="25"/>
      <c r="E7" s="80"/>
      <c r="F7" s="25"/>
      <c r="G7" s="25"/>
      <c r="H7" s="80"/>
      <c r="I7" s="25"/>
      <c r="J7" s="25"/>
    </row>
    <row r="8" ht="48" customHeight="1">
      <c r="A8" s="28"/>
      <c r="B8" s="28"/>
      <c r="C8" s="28"/>
      <c r="D8" s="28"/>
      <c r="E8" s="81"/>
      <c r="F8" s="28"/>
      <c r="G8" s="28"/>
      <c r="H8" s="81"/>
      <c r="I8" s="28"/>
      <c r="J8" s="28"/>
    </row>
    <row r="9" ht="48" customHeight="1">
      <c r="A9" s="25"/>
      <c r="B9" s="25"/>
      <c r="C9" s="25"/>
      <c r="D9" s="25"/>
      <c r="E9" s="80"/>
      <c r="F9" s="25"/>
      <c r="G9" s="25"/>
      <c r="H9" s="80"/>
      <c r="I9" s="25"/>
      <c r="J9" s="25"/>
    </row>
    <row r="10" ht="48" customHeight="1">
      <c r="A10" s="28"/>
      <c r="B10" s="28"/>
      <c r="C10" s="28"/>
      <c r="D10" s="28"/>
      <c r="E10" s="81"/>
      <c r="F10" s="28"/>
      <c r="G10" s="28"/>
      <c r="H10" s="81"/>
      <c r="I10" s="28"/>
      <c r="J10" s="28"/>
    </row>
    <row r="11" ht="48" customHeight="1">
      <c r="A11" s="25"/>
      <c r="B11" s="25"/>
      <c r="C11" s="25"/>
      <c r="D11" s="25"/>
      <c r="E11" s="80"/>
      <c r="F11" s="25"/>
      <c r="G11" s="25"/>
      <c r="H11" s="80"/>
      <c r="I11" s="25"/>
      <c r="J11" s="25"/>
    </row>
    <row r="12" ht="48" customHeight="1">
      <c r="A12" s="28"/>
      <c r="B12" s="28"/>
      <c r="C12" s="28"/>
      <c r="D12" s="28"/>
      <c r="E12" s="81"/>
      <c r="F12" s="28"/>
      <c r="G12" s="28"/>
      <c r="H12" s="81"/>
      <c r="I12" s="28"/>
      <c r="J12" s="28"/>
    </row>
    <row r="13" ht="48" customHeight="1">
      <c r="A13" s="25"/>
      <c r="B13" s="25"/>
      <c r="C13" s="25"/>
      <c r="D13" s="25"/>
      <c r="E13" s="80"/>
      <c r="F13" s="25"/>
      <c r="G13" s="25"/>
      <c r="H13" s="80"/>
      <c r="I13" s="25"/>
      <c r="J13" s="25"/>
    </row>
    <row r="14" ht="48" customHeight="1">
      <c r="A14" s="28"/>
      <c r="B14" s="28"/>
      <c r="C14" s="28"/>
      <c r="D14" s="28"/>
      <c r="E14" s="81"/>
      <c r="F14" s="28"/>
      <c r="G14" s="28"/>
      <c r="H14" s="81"/>
      <c r="I14" s="28"/>
      <c r="J14" s="28"/>
    </row>
    <row r="15" ht="48" customHeight="1">
      <c r="A15" s="25"/>
      <c r="B15" s="25"/>
      <c r="C15" s="25"/>
      <c r="D15" s="25"/>
      <c r="E15" s="80"/>
      <c r="F15" s="25"/>
      <c r="G15" s="25"/>
      <c r="H15" s="80"/>
      <c r="I15" s="25"/>
      <c r="J15" s="25"/>
    </row>
    <row r="16" ht="48" customHeight="1">
      <c r="A16" s="28"/>
      <c r="B16" s="28"/>
      <c r="C16" s="28"/>
      <c r="D16" s="28"/>
      <c r="E16" s="81"/>
      <c r="F16" s="28"/>
      <c r="G16" s="28"/>
      <c r="H16" s="81"/>
      <c r="I16" s="28"/>
      <c r="J16" s="28"/>
    </row>
    <row r="17" ht="48" customHeight="1">
      <c r="A17" s="25"/>
      <c r="B17" s="25"/>
      <c r="C17" s="25"/>
      <c r="D17" s="25"/>
      <c r="E17" s="80"/>
      <c r="F17" s="25"/>
      <c r="G17" s="25"/>
      <c r="H17" s="80"/>
      <c r="I17" s="25"/>
      <c r="J17" s="25"/>
    </row>
    <row r="18" ht="48" customHeight="1">
      <c r="A18" s="28"/>
      <c r="B18" s="28"/>
      <c r="C18" s="28"/>
      <c r="D18" s="28"/>
      <c r="E18" s="81"/>
      <c r="F18" s="28"/>
      <c r="G18" s="28"/>
      <c r="H18" s="81"/>
      <c r="I18" s="28"/>
      <c r="J18" s="28"/>
    </row>
    <row r="19" ht="48" customHeight="1">
      <c r="A19" s="25"/>
      <c r="B19" s="25"/>
      <c r="C19" s="25"/>
      <c r="D19" s="25"/>
      <c r="E19" s="80"/>
      <c r="F19" s="25"/>
      <c r="G19" s="25"/>
      <c r="H19" s="80"/>
      <c r="I19" s="25"/>
      <c r="J19" s="25"/>
    </row>
    <row r="20" ht="48" customHeight="1">
      <c r="A20" s="28"/>
      <c r="B20" s="28"/>
      <c r="C20" s="28"/>
      <c r="D20" s="28"/>
      <c r="E20" s="81"/>
      <c r="F20" s="28"/>
      <c r="G20" s="28"/>
      <c r="H20" s="81"/>
      <c r="I20" s="28"/>
      <c r="J20" s="28"/>
    </row>
    <row r="21" ht="48" customHeight="1">
      <c r="A21" s="25"/>
      <c r="B21" s="25"/>
      <c r="C21" s="25"/>
      <c r="D21" s="25"/>
      <c r="E21" s="80"/>
      <c r="F21" s="25"/>
      <c r="G21" s="25"/>
      <c r="H21" s="80"/>
      <c r="I21" s="25"/>
      <c r="J21" s="25"/>
    </row>
    <row r="22" ht="48" customHeight="1">
      <c r="A22" s="28"/>
      <c r="B22" s="28"/>
      <c r="C22" s="28"/>
      <c r="D22" s="28"/>
      <c r="E22" s="81"/>
      <c r="F22" s="28"/>
      <c r="G22" s="28"/>
      <c r="H22" s="81"/>
      <c r="I22" s="28"/>
      <c r="J22" s="28"/>
    </row>
    <row r="23" ht="48" customHeight="1">
      <c r="A23" s="25"/>
      <c r="B23" s="25"/>
      <c r="C23" s="25"/>
      <c r="D23" s="25"/>
      <c r="E23" s="80"/>
      <c r="F23" s="25"/>
      <c r="G23" s="25"/>
      <c r="H23" s="80"/>
      <c r="I23" s="25"/>
      <c r="J23" s="25"/>
    </row>
    <row r="24" ht="48" customHeight="1">
      <c r="A24" s="28"/>
      <c r="B24" s="28"/>
      <c r="C24" s="28"/>
      <c r="D24" s="28"/>
      <c r="E24" s="81"/>
      <c r="F24" s="28"/>
      <c r="G24" s="28"/>
      <c r="H24" s="81"/>
      <c r="I24" s="28"/>
      <c r="J24" s="28"/>
    </row>
    <row r="25" ht="48" customHeight="1">
      <c r="A25" s="25"/>
      <c r="B25" s="25"/>
      <c r="C25" s="25"/>
      <c r="D25" s="25"/>
      <c r="E25" s="80"/>
      <c r="F25" s="25"/>
      <c r="G25" s="25"/>
      <c r="H25" s="80"/>
      <c r="I25" s="25"/>
      <c r="J25" s="25"/>
    </row>
    <row r="26" ht="48" customHeight="1">
      <c r="A26" s="28"/>
      <c r="B26" s="28"/>
      <c r="C26" s="28"/>
      <c r="D26" s="28"/>
      <c r="E26" s="81"/>
      <c r="F26" s="28"/>
      <c r="G26" s="28"/>
      <c r="H26" s="81"/>
      <c r="I26" s="28"/>
      <c r="J26" s="28"/>
    </row>
  </sheetData>
  <mergeCells>
    <mergeCell ref="A1:J1"/>
    <mergeCell ref="A2:J2"/>
    <mergeCell ref="A4:J4"/>
  </mergeCells>
  <conditionalFormatting sqref="J7:J26">
    <cfRule type="expression" dxfId="2" priority="1">
      <formula>AND(J7&lt;&gt;"",COUNTIF($J$7:$J$26,J7)&gt;1)</formula>
    </cfRule>
  </conditionalFormatting>
  <conditionalFormatting sqref="F7:F26">
    <cfRule type="expression" dxfId="3" priority="2">
      <formula>OR(F7="未達",F7="判定待ち")</formula>
    </cfRule>
  </conditionalFormatting>
  <dataValidations count="1">
    <dataValidation type="list" sqref="F7:F26">
      <formula1>"未受講,判定待ち,未達,修了"</formula1>
    </dataValidation>
  </dataValidations>
  <pageMargins left="0.7" right="0.7" top="0.75" bottom="0.75" header="0.3" footer="0.3"/>
  <tableParts count="1">
    <tablePart ns1:id="R1b38be014ebf4bcc"/>
  </tableParts>
</worksheet>
</file>

<file path=xl/worksheets/sheet4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3" hidden="0" customWidth="1"/>
    <col min="2" max="2" width="12" hidden="0" customWidth="1"/>
    <col min="3" max="3" width="16" hidden="0" customWidth="1"/>
    <col min="4" max="4" width="16" hidden="0" customWidth="1"/>
    <col min="5" max="5" width="16" hidden="0" customWidth="1"/>
    <col min="6" max="6" width="18" hidden="0" customWidth="1"/>
    <col min="7" max="7" width="18" hidden="0" customWidth="1"/>
    <col min="8" max="8" width="16" hidden="0" customWidth="1"/>
    <col min="9" max="9" width="18" hidden="0" customWidth="1"/>
    <col min="10" max="10" width="16" hidden="0" customWidth="1"/>
    <col min="11" max="11" width="16" hidden="0" customWidth="1"/>
    <col min="12" max="12" width="24" hidden="0" customWidth="1"/>
    <col min="13" max="13" width="23" hidden="0" customWidth="1"/>
    <col min="14" max="14" width="16" hidden="0" customWidth="1"/>
    <col min="15" max="15" width="17" hidden="0" customWidth="1"/>
    <col min="16" max="16" width="16" hidden="0" customWidth="1"/>
    <col min="17" max="17" width="16" hidden="0" customWidth="1"/>
    <col min="18" max="18" width="40" hidden="0" customWidth="1"/>
    <col min="19" max="19" width="14" hidden="0" customWidth="1"/>
    <col min="20" max="20" width="20" hidden="0" customWidth="1"/>
    <col min="21" max="21" width="20" hidden="0" customWidth="1"/>
    <col min="22" max="22" width="16" hidden="0" customWidth="1"/>
    <col min="23" max="23" width="29" hidden="0" customWidth="1"/>
  </cols>
  <sheetData>
    <row r="1" ht="36" customHeight="1">
      <c r="A1" s="7" t="str">
        <v>必要条件と実績の照合｜記入例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ht="30" customHeight="1">
      <c r="A2" s="11" t="str">
        <v>説明用の架空例｜期限の通知幅は60日。資格発行や証明の確認を日付だけで自動確定しません。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ht="24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ht="24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ht="36" customHeight="1">
      <c r="A6" s="20" t="str">
        <v>照合ID</v>
      </c>
      <c r="B6" s="20" t="str">
        <v>社員ID</v>
      </c>
      <c r="C6" s="20" t="str">
        <v>対象開始日</v>
      </c>
      <c r="D6" s="20" t="str">
        <v>対象終了日</v>
      </c>
      <c r="E6" s="20" t="str">
        <v>必須期限</v>
      </c>
      <c r="F6" s="20" t="str">
        <v>必要条件</v>
      </c>
      <c r="G6" s="20" t="str">
        <v>試験結果</v>
      </c>
      <c r="H6" s="20" t="str">
        <v>試験日</v>
      </c>
      <c r="I6" s="20" t="str">
        <v>資格発行状態</v>
      </c>
      <c r="J6" s="20" t="str">
        <v>資格発行日</v>
      </c>
      <c r="K6" s="20" t="str">
        <v>有効開始日</v>
      </c>
      <c r="L6" s="20" t="str">
        <v>期限区分</v>
      </c>
      <c r="M6" s="20" t="str">
        <v>更新状態</v>
      </c>
      <c r="N6" s="20" t="str">
        <v>証憑確認</v>
      </c>
      <c r="O6" s="20" t="str">
        <v>確定者</v>
      </c>
      <c r="P6" s="20" t="str">
        <v>確認日</v>
      </c>
      <c r="Q6" s="20" t="str">
        <v>次回対応日</v>
      </c>
      <c r="R6" s="20" t="str">
        <v>次の対応</v>
      </c>
      <c r="S6" s="20" t="str">
        <v>期限残日数</v>
      </c>
      <c r="T6" s="20" t="str">
        <v>期限状態</v>
      </c>
      <c r="U6" s="20" t="str">
        <v>対象判定</v>
      </c>
      <c r="V6" s="20" t="str">
        <v>要対応判定</v>
      </c>
      <c r="W6" s="20" t="str">
        <v>照合結果</v>
      </c>
    </row>
    <row r="7" ht="48" customHeight="1">
      <c r="A7" s="25" t="str">
        <v>R001</v>
      </c>
      <c r="B7" s="34" t="str">
        <f>IF(A7="","",IF(COUNTIF('記入例'!$J$7:$J$16,$A7)&lt;&gt;1,"照合ID要確認",IFERROR(INDEX('記入例'!$A$7:$A$16,MATCH($A7,'記入例'!$J$7:$J$16,0)),"照合ID要確認")))</f>
        <v>E001</v>
      </c>
      <c r="C7" s="30" t="n">
        <v>46266</v>
      </c>
      <c r="D7" s="30"/>
      <c r="E7" s="30" t="n">
        <v>46295</v>
      </c>
      <c r="F7" s="25" t="str">
        <v>研修＋認定</v>
      </c>
      <c r="G7" s="25" t="str">
        <v>合格</v>
      </c>
      <c r="H7" s="30" t="n">
        <v>46269</v>
      </c>
      <c r="I7" s="25" t="str">
        <v>未発行</v>
      </c>
      <c r="J7" s="30"/>
      <c r="K7" s="30"/>
      <c r="L7" s="25" t="str">
        <v>未確認</v>
      </c>
      <c r="M7" s="25" t="str">
        <v>対象外</v>
      </c>
      <c r="N7" s="25" t="str">
        <v>確認済</v>
      </c>
      <c r="O7" s="25" t="str">
        <v>教育担当</v>
      </c>
      <c r="P7" s="30" t="n">
        <v>46280</v>
      </c>
      <c r="Q7" s="30" t="n">
        <v>46283</v>
      </c>
      <c r="R7" s="25" t="str">
        <v>発行状況を確認。資格番号・有効期間を証明で確定</v>
      </c>
      <c r="S7" s="38">
        <f>IF(A7="","",IFERROR(IF(AND(L7="日付あり",ISNUMBER(INDEX('記入例'!$H$7:$H$16,MATCH($A7,'記入例'!$J$7:$J$16,0))),INDEX('記入例'!$H$7:$H$16,MATCH($A7,'記入例'!$J$7:$J$16,0))&gt;0),INDEX('記入例'!$H$7:$H$16,MATCH($A7,'記入例'!$J$7:$J$16,0))-'使い方'!$B$3,""),""))</f>
        <v/>
      </c>
      <c r="T7" s="34" t="str">
        <f>IF(A7="","",IF(B7="照合ID要確認","要確認",IF(L7="資格不要","資格不要",IF(I7&lt;&gt;"発行済",IF(I7="未確認","資格未確認","未発行"),IF(NOT(ISNUMBER(K7)),"期間要確認",IF(K7&lt;=0,"期間要確認",IF(K7&gt;'使い方'!$B$3,"有効開始前",IF(L7="期限なし（根拠確認済）","期限なし（確認済）",IF(OR(L7&lt;&gt;"日付あり",NOT(ISNUMBER(S7))),"期限未確認",IF(S7&lt;0,"期限切れ",IF(S7&lt;='使い方'!$B$4,"期限接近","期限内")))))))))))</f>
        <v>未発行</v>
      </c>
      <c r="U7" s="34" t="str">
        <f>IF(A7="","",IF(OR(B7="照合ID要確認",C7="",AND(D7&lt;&gt;"",D7&lt;C7)),"対象要確認",IF('使い方'!$B$3&lt;C7,"対象開始前",IF(AND(D7&lt;&gt;"",'使い方'!$B$3&gt;D7),"対象終了","対象"))))</f>
        <v>対象</v>
      </c>
      <c r="V7" s="34" t="str">
        <f>IF(A7="","",IF(OR(U7="対象終了",U7="対象開始前"),"対象外",IF(OR(U7&lt;&gt;"対象",LEFT(W7,4)&lt;&gt;"要件充足",AND(T7="期限接近",M7&lt;&gt;"完了")),"要対応","対応不要")))</f>
        <v>要対応</v>
      </c>
      <c r="W7" s="34" t="str">
        <f>IF(A7="","",IFERROR(IF(U7&lt;&gt;"対象",IF(U7="対象要確認","対象要確認","対象外"),IF(T7="期限切れ","期限切れ",IF(INDEX('記入例'!$F$7:$F$16,MATCH($A7,'記入例'!$J$7:$J$16,0))&lt;&gt;"修了",IF(INDEX('記入例'!$F$7:$F$16,MATCH($A7,'記入例'!$J$7:$J$16,0))="未受講","未受講",IF(INDEX('記入例'!$F$7:$F$16,MATCH($A7,'記入例'!$J$7:$J$16,0))="未達","修了条件未達","修了判定待ち")),IF(F7="研修のみ",IF(AND(N7="確認済",O7&lt;&gt;"",P7&lt;&gt;""),"要件充足（研修のみ）","証憑確認待ち"),IF(F7&lt;&gt;"研修＋認定","必要条件要確認",IF(I7&lt;&gt;"発行済","資格発行未了",IF(OR(INDEX('記入例'!$G$7:$G$16,MATCH($A7,'記入例'!$J$7:$J$16,0))="",J7=""),"資格情報要確認",IF(G7&lt;&gt;"合格","試験結果要確認",IF(AND(OR(T7="期限内",T7="期限接近",T7="期限なし（確認済）"),N7="確認済",O7&lt;&gt;"",P7&lt;&gt;""),"要件充足（期間内）","資格・期限要確認"))))))))),"照合ID要確認"))</f>
        <v>資格発行未了</v>
      </c>
    </row>
    <row r="8" ht="48" customHeight="1">
      <c r="A8" s="28" t="str">
        <v>R002</v>
      </c>
      <c r="B8" s="35" t="str">
        <f>IF(A8="","",IF(COUNTIF('記入例'!$J$7:$J$16,$A8)&lt;&gt;1,"照合ID要確認",IFERROR(INDEX('記入例'!$A$7:$A$16,MATCH($A8,'記入例'!$J$7:$J$16,0)),"照合ID要確認")))</f>
        <v>E002</v>
      </c>
      <c r="C8" s="31" t="n">
        <v>45931</v>
      </c>
      <c r="D8" s="31"/>
      <c r="E8" s="31" t="n">
        <v>46295</v>
      </c>
      <c r="F8" s="28" t="str">
        <v>研修＋認定</v>
      </c>
      <c r="G8" s="28" t="str">
        <v>合格</v>
      </c>
      <c r="H8" s="31" t="n">
        <v>46276</v>
      </c>
      <c r="I8" s="28" t="str">
        <v>発行済</v>
      </c>
      <c r="J8" s="31" t="n">
        <v>45935</v>
      </c>
      <c r="K8" s="31" t="n">
        <v>45935</v>
      </c>
      <c r="L8" s="28" t="str">
        <v>日付あり</v>
      </c>
      <c r="M8" s="28" t="str">
        <v>未了（申請中）</v>
      </c>
      <c r="N8" s="28" t="str">
        <v>確認済</v>
      </c>
      <c r="O8" s="28" t="str">
        <v>教育担当</v>
      </c>
      <c r="P8" s="31" t="n">
        <v>46280</v>
      </c>
      <c r="Q8" s="31" t="n">
        <v>46283</v>
      </c>
      <c r="R8" s="28" t="str">
        <v>更新申請中。新証明の発行と有効期間を確認</v>
      </c>
      <c r="S8" s="39">
        <f>IF(A8="","",IFERROR(IF(AND(L8="日付あり",ISNUMBER(INDEX('記入例'!$H$7:$H$16,MATCH($A8,'記入例'!$J$7:$J$16,0))),INDEX('記入例'!$H$7:$H$16,MATCH($A8,'記入例'!$J$7:$J$16,0))&gt;0),INDEX('記入例'!$H$7:$H$16,MATCH($A8,'記入例'!$J$7:$J$16,0))-'使い方'!$B$3,""),""))</f>
        <v>15</v>
      </c>
      <c r="T8" s="35" t="str">
        <f>IF(A8="","",IF(B8="照合ID要確認","要確認",IF(L8="資格不要","資格不要",IF(I8&lt;&gt;"発行済",IF(I8="未確認","資格未確認","未発行"),IF(NOT(ISNUMBER(K8)),"期間要確認",IF(K8&lt;=0,"期間要確認",IF(K8&gt;'使い方'!$B$3,"有効開始前",IF(L8="期限なし（根拠確認済）","期限なし（確認済）",IF(OR(L8&lt;&gt;"日付あり",NOT(ISNUMBER(S8))),"期限未確認",IF(S8&lt;0,"期限切れ",IF(S8&lt;='使い方'!$B$4,"期限接近","期限内")))))))))))</f>
        <v>期限接近</v>
      </c>
      <c r="U8" s="35" t="str">
        <f>IF(A8="","",IF(OR(B8="照合ID要確認",C8="",AND(D8&lt;&gt;"",D8&lt;C8)),"対象要確認",IF('使い方'!$B$3&lt;C8,"対象開始前",IF(AND(D8&lt;&gt;"",'使い方'!$B$3&gt;D8),"対象終了","対象"))))</f>
        <v>対象</v>
      </c>
      <c r="V8" s="35" t="str">
        <f>IF(A8="","",IF(OR(U8="対象終了",U8="対象開始前"),"対象外",IF(OR(U8&lt;&gt;"対象",LEFT(W8,4)&lt;&gt;"要件充足",AND(T8="期限接近",M8&lt;&gt;"完了")),"要対応","対応不要")))</f>
        <v>要対応</v>
      </c>
      <c r="W8" s="35" t="str">
        <f>IF(A8="","",IFERROR(IF(U8&lt;&gt;"対象",IF(U8="対象要確認","対象要確認","対象外"),IF(T8="期限切れ","期限切れ",IF(INDEX('記入例'!$F$7:$F$16,MATCH($A8,'記入例'!$J$7:$J$16,0))&lt;&gt;"修了",IF(INDEX('記入例'!$F$7:$F$16,MATCH($A8,'記入例'!$J$7:$J$16,0))="未受講","未受講",IF(INDEX('記入例'!$F$7:$F$16,MATCH($A8,'記入例'!$J$7:$J$16,0))="未達","修了条件未達","修了判定待ち")),IF(F8="研修のみ",IF(AND(N8="確認済",O8&lt;&gt;"",P8&lt;&gt;""),"要件充足（研修のみ）","証憑確認待ち"),IF(F8&lt;&gt;"研修＋認定","必要条件要確認",IF(I8&lt;&gt;"発行済","資格発行未了",IF(OR(INDEX('記入例'!$G$7:$G$16,MATCH($A8,'記入例'!$J$7:$J$16,0))="",J8=""),"資格情報要確認",IF(G8&lt;&gt;"合格","試験結果要確認",IF(AND(OR(T8="期限内",T8="期限接近",T8="期限なし（確認済）"),N8="確認済",O8&lt;&gt;"",P8&lt;&gt;""),"要件充足（期間内）","資格・期限要確認"))))))))),"照合ID要確認"))</f>
        <v>要件充足（期間内）</v>
      </c>
    </row>
    <row r="9" ht="48" customHeight="1">
      <c r="A9" s="25" t="str">
        <v>R003</v>
      </c>
      <c r="B9" s="34" t="str">
        <f>IF(A9="","",IF(COUNTIF('記入例'!$J$7:$J$16,$A9)&lt;&gt;1,"照合ID要確認",IFERROR(INDEX('記入例'!$A$7:$A$16,MATCH($A9,'記入例'!$J$7:$J$16,0)),"照合ID要確認")))</f>
        <v>E003</v>
      </c>
      <c r="C9" s="30" t="n">
        <v>45658</v>
      </c>
      <c r="D9" s="30"/>
      <c r="E9" s="30" t="n">
        <v>46265</v>
      </c>
      <c r="F9" s="25" t="str">
        <v>研修＋認定</v>
      </c>
      <c r="G9" s="25" t="str">
        <v>未受験</v>
      </c>
      <c r="H9" s="30"/>
      <c r="I9" s="25" t="str">
        <v>発行済</v>
      </c>
      <c r="J9" s="30" t="n">
        <v>45748</v>
      </c>
      <c r="K9" s="30" t="n">
        <v>45748</v>
      </c>
      <c r="L9" s="25" t="str">
        <v>日付あり</v>
      </c>
      <c r="M9" s="25" t="str">
        <v>未了（未着手）</v>
      </c>
      <c r="N9" s="25" t="str">
        <v>確認済</v>
      </c>
      <c r="O9" s="25" t="str">
        <v>教育担当</v>
      </c>
      <c r="P9" s="30" t="n">
        <v>46280</v>
      </c>
      <c r="Q9" s="30" t="n">
        <v>46280</v>
      </c>
      <c r="R9" s="25" t="str">
        <v>期限切れを共有。更新手続と担当業務を責任者が確認</v>
      </c>
      <c r="S9" s="38">
        <f>IF(A9="","",IFERROR(IF(AND(L9="日付あり",ISNUMBER(INDEX('記入例'!$H$7:$H$16,MATCH($A9,'記入例'!$J$7:$J$16,0))),INDEX('記入例'!$H$7:$H$16,MATCH($A9,'記入例'!$J$7:$J$16,0))&gt;0),INDEX('記入例'!$H$7:$H$16,MATCH($A9,'記入例'!$J$7:$J$16,0))-'使い方'!$B$3,""),""))</f>
        <v>-15</v>
      </c>
      <c r="T9" s="34" t="str">
        <f>IF(A9="","",IF(B9="照合ID要確認","要確認",IF(L9="資格不要","資格不要",IF(I9&lt;&gt;"発行済",IF(I9="未確認","資格未確認","未発行"),IF(NOT(ISNUMBER(K9)),"期間要確認",IF(K9&lt;=0,"期間要確認",IF(K9&gt;'使い方'!$B$3,"有効開始前",IF(L9="期限なし（根拠確認済）","期限なし（確認済）",IF(OR(L9&lt;&gt;"日付あり",NOT(ISNUMBER(S9))),"期限未確認",IF(S9&lt;0,"期限切れ",IF(S9&lt;='使い方'!$B$4,"期限接近","期限内")))))))))))</f>
        <v>期限切れ</v>
      </c>
      <c r="U9" s="34" t="str">
        <f>IF(A9="","",IF(OR(B9="照合ID要確認",C9="",AND(D9&lt;&gt;"",D9&lt;C9)),"対象要確認",IF('使い方'!$B$3&lt;C9,"対象開始前",IF(AND(D9&lt;&gt;"",'使い方'!$B$3&gt;D9),"対象終了","対象"))))</f>
        <v>対象</v>
      </c>
      <c r="V9" s="34" t="str">
        <f>IF(A9="","",IF(OR(U9="対象終了",U9="対象開始前"),"対象外",IF(OR(U9&lt;&gt;"対象",LEFT(W9,4)&lt;&gt;"要件充足",AND(T9="期限接近",M9&lt;&gt;"完了")),"要対応","対応不要")))</f>
        <v>要対応</v>
      </c>
      <c r="W9" s="34" t="str">
        <f>IF(A9="","",IFERROR(IF(U9&lt;&gt;"対象",IF(U9="対象要確認","対象要確認","対象外"),IF(T9="期限切れ","期限切れ",IF(INDEX('記入例'!$F$7:$F$16,MATCH($A9,'記入例'!$J$7:$J$16,0))&lt;&gt;"修了",IF(INDEX('記入例'!$F$7:$F$16,MATCH($A9,'記入例'!$J$7:$J$16,0))="未受講","未受講",IF(INDEX('記入例'!$F$7:$F$16,MATCH($A9,'記入例'!$J$7:$J$16,0))="未達","修了条件未達","修了判定待ち")),IF(F9="研修のみ",IF(AND(N9="確認済",O9&lt;&gt;"",P9&lt;&gt;""),"要件充足（研修のみ）","証憑確認待ち"),IF(F9&lt;&gt;"研修＋認定","必要条件要確認",IF(I9&lt;&gt;"発行済","資格発行未了",IF(OR(INDEX('記入例'!$G$7:$G$16,MATCH($A9,'記入例'!$J$7:$J$16,0))="",J9=""),"資格情報要確認",IF(G9&lt;&gt;"合格","試験結果要確認",IF(AND(OR(T9="期限内",T9="期限接近",T9="期限なし（確認済）"),N9="確認済",O9&lt;&gt;"",P9&lt;&gt;""),"要件充足（期間内）","資格・期限要確認"))))))))),"照合ID要確認"))</f>
        <v>期限切れ</v>
      </c>
    </row>
    <row r="10" ht="48" customHeight="1">
      <c r="A10" s="28" t="str">
        <v>R004</v>
      </c>
      <c r="B10" s="35" t="str">
        <f>IF(A10="","",IF(COUNTIF('記入例'!$J$7:$J$16,$A10)&lt;&gt;1,"照合ID要確認",IFERROR(INDEX('記入例'!$A$7:$A$16,MATCH($A10,'記入例'!$J$7:$J$16,0)),"照合ID要確認")))</f>
        <v>E004</v>
      </c>
      <c r="C10" s="31" t="n">
        <v>46275</v>
      </c>
      <c r="D10" s="31"/>
      <c r="E10" s="31" t="n">
        <v>46295</v>
      </c>
      <c r="F10" s="28" t="str">
        <v>研修＋認定</v>
      </c>
      <c r="G10" s="28" t="str">
        <v>未受験</v>
      </c>
      <c r="H10" s="31"/>
      <c r="I10" s="28" t="str">
        <v>未取得</v>
      </c>
      <c r="J10" s="31"/>
      <c r="K10" s="31"/>
      <c r="L10" s="28" t="str">
        <v>未確認</v>
      </c>
      <c r="M10" s="28" t="str">
        <v>対象外</v>
      </c>
      <c r="N10" s="28" t="str">
        <v>未確認</v>
      </c>
      <c r="O10" s="28"/>
      <c r="P10" s="31"/>
      <c r="Q10" s="31" t="n">
        <v>46287</v>
      </c>
      <c r="R10" s="28" t="str">
        <v>9/22の初回受講を予定。受講・修了の実績は未登録</v>
      </c>
      <c r="S10" s="39">
        <f>IF(A10="","",IFERROR(IF(AND(L10="日付あり",ISNUMBER(INDEX('記入例'!$H$7:$H$16,MATCH($A10,'記入例'!$J$7:$J$16,0))),INDEX('記入例'!$H$7:$H$16,MATCH($A10,'記入例'!$J$7:$J$16,0))&gt;0),INDEX('記入例'!$H$7:$H$16,MATCH($A10,'記入例'!$J$7:$J$16,0))-'使い方'!$B$3,""),""))</f>
        <v/>
      </c>
      <c r="T10" s="35" t="str">
        <f>IF(A10="","",IF(B10="照合ID要確認","要確認",IF(L10="資格不要","資格不要",IF(I10&lt;&gt;"発行済",IF(I10="未確認","資格未確認","未発行"),IF(NOT(ISNUMBER(K10)),"期間要確認",IF(K10&lt;=0,"期間要確認",IF(K10&gt;'使い方'!$B$3,"有効開始前",IF(L10="期限なし（根拠確認済）","期限なし（確認済）",IF(OR(L10&lt;&gt;"日付あり",NOT(ISNUMBER(S10))),"期限未確認",IF(S10&lt;0,"期限切れ",IF(S10&lt;='使い方'!$B$4,"期限接近","期限内")))))))))))</f>
        <v>未発行</v>
      </c>
      <c r="U10" s="35" t="str">
        <f>IF(A10="","",IF(OR(B10="照合ID要確認",C10="",AND(D10&lt;&gt;"",D10&lt;C10)),"対象要確認",IF('使い方'!$B$3&lt;C10,"対象開始前",IF(AND(D10&lt;&gt;"",'使い方'!$B$3&gt;D10),"対象終了","対象"))))</f>
        <v>対象</v>
      </c>
      <c r="V10" s="35" t="str">
        <f>IF(A10="","",IF(OR(U10="対象終了",U10="対象開始前"),"対象外",IF(OR(U10&lt;&gt;"対象",LEFT(W10,4)&lt;&gt;"要件充足",AND(T10="期限接近",M10&lt;&gt;"完了")),"要対応","対応不要")))</f>
        <v>要対応</v>
      </c>
      <c r="W10" s="35" t="str">
        <f>IF(A10="","",IFERROR(IF(U10&lt;&gt;"対象",IF(U10="対象要確認","対象要確認","対象外"),IF(T10="期限切れ","期限切れ",IF(INDEX('記入例'!$F$7:$F$16,MATCH($A10,'記入例'!$J$7:$J$16,0))&lt;&gt;"修了",IF(INDEX('記入例'!$F$7:$F$16,MATCH($A10,'記入例'!$J$7:$J$16,0))="未受講","未受講",IF(INDEX('記入例'!$F$7:$F$16,MATCH($A10,'記入例'!$J$7:$J$16,0))="未達","修了条件未達","修了判定待ち")),IF(F10="研修のみ",IF(AND(N10="確認済",O10&lt;&gt;"",P10&lt;&gt;""),"要件充足（研修のみ）","証憑確認待ち"),IF(F10&lt;&gt;"研修＋認定","必要条件要確認",IF(I10&lt;&gt;"発行済","資格発行未了",IF(OR(INDEX('記入例'!$G$7:$G$16,MATCH($A10,'記入例'!$J$7:$J$16,0))="",J10=""),"資格情報要確認",IF(G10&lt;&gt;"合格","試験結果要確認",IF(AND(OR(T10="期限内",T10="期限接近",T10="期限なし（確認済）"),N10="確認済",O10&lt;&gt;"",P10&lt;&gt;""),"要件充足（期間内）","資格・期限要確認"))))))))),"照合ID要確認"))</f>
        <v>未受講</v>
      </c>
    </row>
    <row r="11" ht="48" customHeight="1">
      <c r="A11" s="25" t="str">
        <v>R005</v>
      </c>
      <c r="B11" s="34" t="str">
        <f>IF(A11="","",IF(COUNTIF('記入例'!$J$7:$J$16,$A11)&lt;&gt;1,"照合ID要確認",IFERROR(INDEX('記入例'!$A$7:$A$16,MATCH($A11,'記入例'!$J$7:$J$16,0)),"照合ID要確認")))</f>
        <v>E005</v>
      </c>
      <c r="C11" s="30" t="n">
        <v>46113</v>
      </c>
      <c r="D11" s="30"/>
      <c r="E11" s="30" t="n">
        <v>46295</v>
      </c>
      <c r="F11" s="25" t="str">
        <v>研修のみ</v>
      </c>
      <c r="G11" s="25" t="str">
        <v>合格</v>
      </c>
      <c r="H11" s="30" t="n">
        <v>46270</v>
      </c>
      <c r="I11" s="25" t="str">
        <v>不要</v>
      </c>
      <c r="J11" s="30"/>
      <c r="K11" s="30"/>
      <c r="L11" s="25" t="str">
        <v>資格不要</v>
      </c>
      <c r="M11" s="25" t="str">
        <v>対象外</v>
      </c>
      <c r="N11" s="25" t="str">
        <v>確認済</v>
      </c>
      <c r="O11" s="25" t="str">
        <v>人事担当</v>
      </c>
      <c r="P11" s="30" t="n">
        <v>46270</v>
      </c>
      <c r="Q11" s="30"/>
      <c r="R11" s="25" t="str">
        <v>資格は不要。要件版が変わるときに再確認</v>
      </c>
      <c r="S11" s="38">
        <f>IF(A11="","",IFERROR(IF(AND(L11="日付あり",ISNUMBER(INDEX('記入例'!$H$7:$H$16,MATCH($A11,'記入例'!$J$7:$J$16,0))),INDEX('記入例'!$H$7:$H$16,MATCH($A11,'記入例'!$J$7:$J$16,0))&gt;0),INDEX('記入例'!$H$7:$H$16,MATCH($A11,'記入例'!$J$7:$J$16,0))-'使い方'!$B$3,""),""))</f>
        <v/>
      </c>
      <c r="T11" s="34" t="str">
        <f>IF(A11="","",IF(B11="照合ID要確認","要確認",IF(L11="資格不要","資格不要",IF(I11&lt;&gt;"発行済",IF(I11="未確認","資格未確認","未発行"),IF(NOT(ISNUMBER(K11)),"期間要確認",IF(K11&lt;=0,"期間要確認",IF(K11&gt;'使い方'!$B$3,"有効開始前",IF(L11="期限なし（根拠確認済）","期限なし（確認済）",IF(OR(L11&lt;&gt;"日付あり",NOT(ISNUMBER(S11))),"期限未確認",IF(S11&lt;0,"期限切れ",IF(S11&lt;='使い方'!$B$4,"期限接近","期限内")))))))))))</f>
        <v>資格不要</v>
      </c>
      <c r="U11" s="34" t="str">
        <f>IF(A11="","",IF(OR(B11="照合ID要確認",C11="",AND(D11&lt;&gt;"",D11&lt;C11)),"対象要確認",IF('使い方'!$B$3&lt;C11,"対象開始前",IF(AND(D11&lt;&gt;"",'使い方'!$B$3&gt;D11),"対象終了","対象"))))</f>
        <v>対象</v>
      </c>
      <c r="V11" s="34" t="str">
        <f>IF(A11="","",IF(OR(U11="対象終了",U11="対象開始前"),"対象外",IF(OR(U11&lt;&gt;"対象",LEFT(W11,4)&lt;&gt;"要件充足",AND(T11="期限接近",M11&lt;&gt;"完了")),"要対応","対応不要")))</f>
        <v>対応不要</v>
      </c>
      <c r="W11" s="34" t="str">
        <f>IF(A11="","",IFERROR(IF(U11&lt;&gt;"対象",IF(U11="対象要確認","対象要確認","対象外"),IF(T11="期限切れ","期限切れ",IF(INDEX('記入例'!$F$7:$F$16,MATCH($A11,'記入例'!$J$7:$J$16,0))&lt;&gt;"修了",IF(INDEX('記入例'!$F$7:$F$16,MATCH($A11,'記入例'!$J$7:$J$16,0))="未受講","未受講",IF(INDEX('記入例'!$F$7:$F$16,MATCH($A11,'記入例'!$J$7:$J$16,0))="未達","修了条件未達","修了判定待ち")),IF(F11="研修のみ",IF(AND(N11="確認済",O11&lt;&gt;"",P11&lt;&gt;""),"要件充足（研修のみ）","証憑確認待ち"),IF(F11&lt;&gt;"研修＋認定","必要条件要確認",IF(I11&lt;&gt;"発行済","資格発行未了",IF(OR(INDEX('記入例'!$G$7:$G$16,MATCH($A11,'記入例'!$J$7:$J$16,0))="",J11=""),"資格情報要確認",IF(G11&lt;&gt;"合格","試験結果要確認",IF(AND(OR(T11="期限内",T11="期限接近",T11="期限なし（確認済）"),N11="確認済",O11&lt;&gt;"",P11&lt;&gt;""),"要件充足（期間内）","資格・期限要確認"))))))))),"照合ID要確認"))</f>
        <v>要件充足（研修のみ）</v>
      </c>
    </row>
    <row r="12" ht="48" customHeight="1">
      <c r="A12" s="28" t="str">
        <v>R006</v>
      </c>
      <c r="B12" s="35" t="str">
        <f>IF(A12="","",IF(COUNTIF('記入例'!$J$7:$J$16,$A12)&lt;&gt;1,"照合ID要確認",IFERROR(INDEX('記入例'!$A$7:$A$16,MATCH($A12,'記入例'!$J$7:$J$16,0)),"照合ID要確認")))</f>
        <v>E006</v>
      </c>
      <c r="C12" s="31" t="n">
        <v>46266</v>
      </c>
      <c r="D12" s="31"/>
      <c r="E12" s="31" t="n">
        <v>46295</v>
      </c>
      <c r="F12" s="28" t="str">
        <v>研修＋認定</v>
      </c>
      <c r="G12" s="28" t="str">
        <v>不合格</v>
      </c>
      <c r="H12" s="31" t="n">
        <v>46269</v>
      </c>
      <c r="I12" s="28" t="str">
        <v>未取得</v>
      </c>
      <c r="J12" s="31"/>
      <c r="K12" s="31"/>
      <c r="L12" s="28" t="str">
        <v>未確認</v>
      </c>
      <c r="M12" s="28" t="str">
        <v>対象外</v>
      </c>
      <c r="N12" s="28" t="str">
        <v>確認済</v>
      </c>
      <c r="O12" s="28" t="str">
        <v>教育担当</v>
      </c>
      <c r="P12" s="31" t="n">
        <v>46269</v>
      </c>
      <c r="Q12" s="31" t="n">
        <v>46287</v>
      </c>
      <c r="R12" s="28" t="str">
        <v>9/22再受講予定。初回の未達履歴を残す</v>
      </c>
      <c r="S12" s="39">
        <f>IF(A12="","",IFERROR(IF(AND(L12="日付あり",ISNUMBER(INDEX('記入例'!$H$7:$H$16,MATCH($A12,'記入例'!$J$7:$J$16,0))),INDEX('記入例'!$H$7:$H$16,MATCH($A12,'記入例'!$J$7:$J$16,0))&gt;0),INDEX('記入例'!$H$7:$H$16,MATCH($A12,'記入例'!$J$7:$J$16,0))-'使い方'!$B$3,""),""))</f>
        <v/>
      </c>
      <c r="T12" s="35" t="str">
        <f>IF(A12="","",IF(B12="照合ID要確認","要確認",IF(L12="資格不要","資格不要",IF(I12&lt;&gt;"発行済",IF(I12="未確認","資格未確認","未発行"),IF(NOT(ISNUMBER(K12)),"期間要確認",IF(K12&lt;=0,"期間要確認",IF(K12&gt;'使い方'!$B$3,"有効開始前",IF(L12="期限なし（根拠確認済）","期限なし（確認済）",IF(OR(L12&lt;&gt;"日付あり",NOT(ISNUMBER(S12))),"期限未確認",IF(S12&lt;0,"期限切れ",IF(S12&lt;='使い方'!$B$4,"期限接近","期限内")))))))))))</f>
        <v>未発行</v>
      </c>
      <c r="U12" s="35" t="str">
        <f>IF(A12="","",IF(OR(B12="照合ID要確認",C12="",AND(D12&lt;&gt;"",D12&lt;C12)),"対象要確認",IF('使い方'!$B$3&lt;C12,"対象開始前",IF(AND(D12&lt;&gt;"",'使い方'!$B$3&gt;D12),"対象終了","対象"))))</f>
        <v>対象</v>
      </c>
      <c r="V12" s="35" t="str">
        <f>IF(A12="","",IF(OR(U12="対象終了",U12="対象開始前"),"対象外",IF(OR(U12&lt;&gt;"対象",LEFT(W12,4)&lt;&gt;"要件充足",AND(T12="期限接近",M12&lt;&gt;"完了")),"要対応","対応不要")))</f>
        <v>要対応</v>
      </c>
      <c r="W12" s="35" t="str">
        <f>IF(A12="","",IFERROR(IF(U12&lt;&gt;"対象",IF(U12="対象要確認","対象要確認","対象外"),IF(T12="期限切れ","期限切れ",IF(INDEX('記入例'!$F$7:$F$16,MATCH($A12,'記入例'!$J$7:$J$16,0))&lt;&gt;"修了",IF(INDEX('記入例'!$F$7:$F$16,MATCH($A12,'記入例'!$J$7:$J$16,0))="未受講","未受講",IF(INDEX('記入例'!$F$7:$F$16,MATCH($A12,'記入例'!$J$7:$J$16,0))="未達","修了条件未達","修了判定待ち")),IF(F12="研修のみ",IF(AND(N12="確認済",O12&lt;&gt;"",P12&lt;&gt;""),"要件充足（研修のみ）","証憑確認待ち"),IF(F12&lt;&gt;"研修＋認定","必要条件要確認",IF(I12&lt;&gt;"発行済","資格発行未了",IF(OR(INDEX('記入例'!$G$7:$G$16,MATCH($A12,'記入例'!$J$7:$J$16,0))="",J12=""),"資格情報要確認",IF(G12&lt;&gt;"合格","試験結果要確認",IF(AND(OR(T12="期限内",T12="期限接近",T12="期限なし（確認済）"),N12="確認済",O12&lt;&gt;"",P12&lt;&gt;""),"要件充足（期間内）","資格・期限要確認"))))))))),"照合ID要確認"))</f>
        <v>修了条件未達</v>
      </c>
    </row>
    <row r="13" ht="48" customHeight="1">
      <c r="A13" s="25" t="str">
        <v>R007</v>
      </c>
      <c r="B13" s="34" t="str">
        <f>IF(A13="","",IF(COUNTIF('記入例'!$J$7:$J$16,$A13)&lt;&gt;1,"照合ID要確認",IFERROR(INDEX('記入例'!$A$7:$A$16,MATCH($A13,'記入例'!$J$7:$J$16,0)),"照合ID要確認")))</f>
        <v>E007</v>
      </c>
      <c r="C13" s="30" t="n">
        <v>46266</v>
      </c>
      <c r="D13" s="30"/>
      <c r="E13" s="30" t="n">
        <v>46295</v>
      </c>
      <c r="F13" s="25" t="str">
        <v>研修＋認定</v>
      </c>
      <c r="G13" s="25" t="str">
        <v>結果未確認</v>
      </c>
      <c r="H13" s="30" t="n">
        <v>46269</v>
      </c>
      <c r="I13" s="25" t="str">
        <v>未確認</v>
      </c>
      <c r="J13" s="30"/>
      <c r="K13" s="30"/>
      <c r="L13" s="25" t="str">
        <v>未確認</v>
      </c>
      <c r="M13" s="25" t="str">
        <v>対象外</v>
      </c>
      <c r="N13" s="25" t="str">
        <v>未確認</v>
      </c>
      <c r="O13" s="25"/>
      <c r="P13" s="30"/>
      <c r="Q13" s="30" t="n">
        <v>46281</v>
      </c>
      <c r="R13" s="25" t="str">
        <v>修了条件の証拠と試験結果を回収。未確認を修了にしない</v>
      </c>
      <c r="S13" s="38">
        <f>IF(A13="","",IFERROR(IF(AND(L13="日付あり",ISNUMBER(INDEX('記入例'!$H$7:$H$16,MATCH($A13,'記入例'!$J$7:$J$16,0))),INDEX('記入例'!$H$7:$H$16,MATCH($A13,'記入例'!$J$7:$J$16,0))&gt;0),INDEX('記入例'!$H$7:$H$16,MATCH($A13,'記入例'!$J$7:$J$16,0))-'使い方'!$B$3,""),""))</f>
        <v/>
      </c>
      <c r="T13" s="34" t="str">
        <f>IF(A13="","",IF(B13="照合ID要確認","要確認",IF(L13="資格不要","資格不要",IF(I13&lt;&gt;"発行済",IF(I13="未確認","資格未確認","未発行"),IF(NOT(ISNUMBER(K13)),"期間要確認",IF(K13&lt;=0,"期間要確認",IF(K13&gt;'使い方'!$B$3,"有効開始前",IF(L13="期限なし（根拠確認済）","期限なし（確認済）",IF(OR(L13&lt;&gt;"日付あり",NOT(ISNUMBER(S13))),"期限未確認",IF(S13&lt;0,"期限切れ",IF(S13&lt;='使い方'!$B$4,"期限接近","期限内")))))))))))</f>
        <v>資格未確認</v>
      </c>
      <c r="U13" s="34" t="str">
        <f>IF(A13="","",IF(OR(B13="照合ID要確認",C13="",AND(D13&lt;&gt;"",D13&lt;C13)),"対象要確認",IF('使い方'!$B$3&lt;C13,"対象開始前",IF(AND(D13&lt;&gt;"",'使い方'!$B$3&gt;D13),"対象終了","対象"))))</f>
        <v>対象</v>
      </c>
      <c r="V13" s="34" t="str">
        <f>IF(A13="","",IF(OR(U13="対象終了",U13="対象開始前"),"対象外",IF(OR(U13&lt;&gt;"対象",LEFT(W13,4)&lt;&gt;"要件充足",AND(T13="期限接近",M13&lt;&gt;"完了")),"要対応","対応不要")))</f>
        <v>要対応</v>
      </c>
      <c r="W13" s="34" t="str">
        <f>IF(A13="","",IFERROR(IF(U13&lt;&gt;"対象",IF(U13="対象要確認","対象要確認","対象外"),IF(T13="期限切れ","期限切れ",IF(INDEX('記入例'!$F$7:$F$16,MATCH($A13,'記入例'!$J$7:$J$16,0))&lt;&gt;"修了",IF(INDEX('記入例'!$F$7:$F$16,MATCH($A13,'記入例'!$J$7:$J$16,0))="未受講","未受講",IF(INDEX('記入例'!$F$7:$F$16,MATCH($A13,'記入例'!$J$7:$J$16,0))="未達","修了条件未達","修了判定待ち")),IF(F13="研修のみ",IF(AND(N13="確認済",O13&lt;&gt;"",P13&lt;&gt;""),"要件充足（研修のみ）","証憑確認待ち"),IF(F13&lt;&gt;"研修＋認定","必要条件要確認",IF(I13&lt;&gt;"発行済","資格発行未了",IF(OR(INDEX('記入例'!$G$7:$G$16,MATCH($A13,'記入例'!$J$7:$J$16,0))="",J13=""),"資格情報要確認",IF(G13&lt;&gt;"合格","試験結果要確認",IF(AND(OR(T13="期限内",T13="期限接近",T13="期限なし（確認済）"),N13="確認済",O13&lt;&gt;"",P13&lt;&gt;""),"要件充足（期間内）","資格・期限要確認"))))))))),"照合ID要確認"))</f>
        <v>修了判定待ち</v>
      </c>
    </row>
    <row r="14" ht="48" customHeight="1">
      <c r="A14" s="28" t="str">
        <v>R008</v>
      </c>
      <c r="B14" s="35" t="str">
        <f>IF(A14="","",IF(COUNTIF('記入例'!$J$7:$J$16,$A14)&lt;&gt;1,"照合ID要確認",IFERROR(INDEX('記入例'!$A$7:$A$16,MATCH($A14,'記入例'!$J$7:$J$16,0)),"照合ID要確認")))</f>
        <v>E008</v>
      </c>
      <c r="C14" s="31" t="n">
        <v>45748</v>
      </c>
      <c r="D14" s="31"/>
      <c r="E14" s="31" t="n">
        <v>46295</v>
      </c>
      <c r="F14" s="28" t="str">
        <v>研修＋認定</v>
      </c>
      <c r="G14" s="28" t="str">
        <v>合格</v>
      </c>
      <c r="H14" s="31" t="n">
        <v>46274</v>
      </c>
      <c r="I14" s="28" t="str">
        <v>発行済</v>
      </c>
      <c r="J14" s="31" t="n">
        <v>46277</v>
      </c>
      <c r="K14" s="31" t="n">
        <v>46277</v>
      </c>
      <c r="L14" s="28" t="str">
        <v>日付あり</v>
      </c>
      <c r="M14" s="28" t="str">
        <v>完了</v>
      </c>
      <c r="N14" s="28" t="str">
        <v>確認済</v>
      </c>
      <c r="O14" s="28" t="str">
        <v>教育担当</v>
      </c>
      <c r="P14" s="31" t="n">
        <v>46277</v>
      </c>
      <c r="Q14" s="31"/>
      <c r="R14" s="28" t="str">
        <v>新証明を確認済み。旧番号・旧期限は履歴に保存</v>
      </c>
      <c r="S14" s="39">
        <f>IF(A14="","",IFERROR(IF(AND(L14="日付あり",ISNUMBER(INDEX('記入例'!$H$7:$H$16,MATCH($A14,'記入例'!$J$7:$J$16,0))),INDEX('記入例'!$H$7:$H$16,MATCH($A14,'記入例'!$J$7:$J$16,0))&gt;0),INDEX('記入例'!$H$7:$H$16,MATCH($A14,'記入例'!$J$7:$J$16,0))-'使い方'!$B$3,""),""))</f>
        <v>380</v>
      </c>
      <c r="T14" s="35" t="str">
        <f>IF(A14="","",IF(B14="照合ID要確認","要確認",IF(L14="資格不要","資格不要",IF(I14&lt;&gt;"発行済",IF(I14="未確認","資格未確認","未発行"),IF(NOT(ISNUMBER(K14)),"期間要確認",IF(K14&lt;=0,"期間要確認",IF(K14&gt;'使い方'!$B$3,"有効開始前",IF(L14="期限なし（根拠確認済）","期限なし（確認済）",IF(OR(L14&lt;&gt;"日付あり",NOT(ISNUMBER(S14))),"期限未確認",IF(S14&lt;0,"期限切れ",IF(S14&lt;='使い方'!$B$4,"期限接近","期限内")))))))))))</f>
        <v>期限内</v>
      </c>
      <c r="U14" s="35" t="str">
        <f>IF(A14="","",IF(OR(B14="照合ID要確認",C14="",AND(D14&lt;&gt;"",D14&lt;C14)),"対象要確認",IF('使い方'!$B$3&lt;C14,"対象開始前",IF(AND(D14&lt;&gt;"",'使い方'!$B$3&gt;D14),"対象終了","対象"))))</f>
        <v>対象</v>
      </c>
      <c r="V14" s="35" t="str">
        <f>IF(A14="","",IF(OR(U14="対象終了",U14="対象開始前"),"対象外",IF(OR(U14&lt;&gt;"対象",LEFT(W14,4)&lt;&gt;"要件充足",AND(T14="期限接近",M14&lt;&gt;"完了")),"要対応","対応不要")))</f>
        <v>対応不要</v>
      </c>
      <c r="W14" s="35" t="str">
        <f>IF(A14="","",IFERROR(IF(U14&lt;&gt;"対象",IF(U14="対象要確認","対象要確認","対象外"),IF(T14="期限切れ","期限切れ",IF(INDEX('記入例'!$F$7:$F$16,MATCH($A14,'記入例'!$J$7:$J$16,0))&lt;&gt;"修了",IF(INDEX('記入例'!$F$7:$F$16,MATCH($A14,'記入例'!$J$7:$J$16,0))="未受講","未受講",IF(INDEX('記入例'!$F$7:$F$16,MATCH($A14,'記入例'!$J$7:$J$16,0))="未達","修了条件未達","修了判定待ち")),IF(F14="研修のみ",IF(AND(N14="確認済",O14&lt;&gt;"",P14&lt;&gt;""),"要件充足（研修のみ）","証憑確認待ち"),IF(F14&lt;&gt;"研修＋認定","必要条件要確認",IF(I14&lt;&gt;"発行済","資格発行未了",IF(OR(INDEX('記入例'!$G$7:$G$16,MATCH($A14,'記入例'!$J$7:$J$16,0))="",J14=""),"資格情報要確認",IF(G14&lt;&gt;"合格","試験結果要確認",IF(AND(OR(T14="期限内",T14="期限接近",T14="期限なし（確認済）"),N14="確認済",O14&lt;&gt;"",P14&lt;&gt;""),"要件充足（期間内）","資格・期限要確認"))))))))),"照合ID要確認"))</f>
        <v>要件充足（期間内）</v>
      </c>
    </row>
    <row r="15" ht="48" customHeight="1">
      <c r="A15" s="25" t="str">
        <v>R009</v>
      </c>
      <c r="B15" s="34" t="str">
        <f>IF(A15="","",IF(COUNTIF('記入例'!$J$7:$J$16,$A15)&lt;&gt;1,"照合ID要確認",IFERROR(INDEX('記入例'!$A$7:$A$16,MATCH($A15,'記入例'!$J$7:$J$16,0)),"照合ID要確認")))</f>
        <v>E009</v>
      </c>
      <c r="C15" s="30" t="n">
        <v>45931</v>
      </c>
      <c r="D15" s="30" t="n">
        <v>46275</v>
      </c>
      <c r="E15" s="30" t="n">
        <v>45961</v>
      </c>
      <c r="F15" s="25" t="str">
        <v>研修＋認定</v>
      </c>
      <c r="G15" s="25" t="str">
        <v>合格</v>
      </c>
      <c r="H15" s="30" t="n">
        <v>45933</v>
      </c>
      <c r="I15" s="25" t="str">
        <v>発行済</v>
      </c>
      <c r="J15" s="30" t="n">
        <v>45935</v>
      </c>
      <c r="K15" s="30" t="n">
        <v>45935</v>
      </c>
      <c r="L15" s="25" t="str">
        <v>日付あり</v>
      </c>
      <c r="M15" s="25" t="str">
        <v>対象外</v>
      </c>
      <c r="N15" s="25" t="str">
        <v>確認済</v>
      </c>
      <c r="O15" s="25" t="str">
        <v>教育担当</v>
      </c>
      <c r="P15" s="30" t="n">
        <v>45935</v>
      </c>
      <c r="Q15" s="30"/>
      <c r="R15" s="25" t="str">
        <v>9/10退職。通知対象から除外し保存方針に従って管理</v>
      </c>
      <c r="S15" s="38">
        <f>IF(A15="","",IFERROR(IF(AND(L15="日付あり",ISNUMBER(INDEX('記入例'!$H$7:$H$16,MATCH($A15,'記入例'!$J$7:$J$16,0))),INDEX('記入例'!$H$7:$H$16,MATCH($A15,'記入例'!$J$7:$J$16,0))&gt;0),INDEX('記入例'!$H$7:$H$16,MATCH($A15,'記入例'!$J$7:$J$16,0))-'使い方'!$B$3,""),""))</f>
        <v>5</v>
      </c>
      <c r="T15" s="34" t="str">
        <f>IF(A15="","",IF(B15="照合ID要確認","要確認",IF(L15="資格不要","資格不要",IF(I15&lt;&gt;"発行済",IF(I15="未確認","資格未確認","未発行"),IF(NOT(ISNUMBER(K15)),"期間要確認",IF(K15&lt;=0,"期間要確認",IF(K15&gt;'使い方'!$B$3,"有効開始前",IF(L15="期限なし（根拠確認済）","期限なし（確認済）",IF(OR(L15&lt;&gt;"日付あり",NOT(ISNUMBER(S15))),"期限未確認",IF(S15&lt;0,"期限切れ",IF(S15&lt;='使い方'!$B$4,"期限接近","期限内")))))))))))</f>
        <v>期限接近</v>
      </c>
      <c r="U15" s="34" t="str">
        <f>IF(A15="","",IF(OR(B15="照合ID要確認",C15="",AND(D15&lt;&gt;"",D15&lt;C15)),"対象要確認",IF('使い方'!$B$3&lt;C15,"対象開始前",IF(AND(D15&lt;&gt;"",'使い方'!$B$3&gt;D15),"対象終了","対象"))))</f>
        <v>対象終了</v>
      </c>
      <c r="V15" s="34" t="str">
        <f>IF(A15="","",IF(OR(U15="対象終了",U15="対象開始前"),"対象外",IF(OR(U15&lt;&gt;"対象",LEFT(W15,4)&lt;&gt;"要件充足",AND(T15="期限接近",M15&lt;&gt;"完了")),"要対応","対応不要")))</f>
        <v>対象外</v>
      </c>
      <c r="W15" s="34" t="str">
        <f>IF(A15="","",IFERROR(IF(U15&lt;&gt;"対象",IF(U15="対象要確認","対象要確認","対象外"),IF(T15="期限切れ","期限切れ",IF(INDEX('記入例'!$F$7:$F$16,MATCH($A15,'記入例'!$J$7:$J$16,0))&lt;&gt;"修了",IF(INDEX('記入例'!$F$7:$F$16,MATCH($A15,'記入例'!$J$7:$J$16,0))="未受講","未受講",IF(INDEX('記入例'!$F$7:$F$16,MATCH($A15,'記入例'!$J$7:$J$16,0))="未達","修了条件未達","修了判定待ち")),IF(F15="研修のみ",IF(AND(N15="確認済",O15&lt;&gt;"",P15&lt;&gt;""),"要件充足（研修のみ）","証憑確認待ち"),IF(F15&lt;&gt;"研修＋認定","必要条件要確認",IF(I15&lt;&gt;"発行済","資格発行未了",IF(OR(INDEX('記入例'!$G$7:$G$16,MATCH($A15,'記入例'!$J$7:$J$16,0))="",J15=""),"資格情報要確認",IF(G15&lt;&gt;"合格","試験結果要確認",IF(AND(OR(T15="期限内",T15="期限接近",T15="期限なし（確認済）"),N15="確認済",O15&lt;&gt;"",P15&lt;&gt;""),"要件充足（期間内）","資格・期限要確認"))))))))),"照合ID要確認"))</f>
        <v>対象外</v>
      </c>
    </row>
    <row r="16" ht="48" customHeight="1">
      <c r="A16" s="28" t="str">
        <v>R010</v>
      </c>
      <c r="B16" s="35" t="str">
        <f>IF(A16="","",IF(COUNTIF('記入例'!$J$7:$J$16,$A16)&lt;&gt;1,"照合ID要確認",IFERROR(INDEX('記入例'!$A$7:$A$16,MATCH($A16,'記入例'!$J$7:$J$16,0)),"照合ID要確認")))</f>
        <v>E010</v>
      </c>
      <c r="C16" s="31" t="n">
        <v>46113</v>
      </c>
      <c r="D16" s="31"/>
      <c r="E16" s="31" t="n">
        <v>46142</v>
      </c>
      <c r="F16" s="28" t="str">
        <v>研修＋認定</v>
      </c>
      <c r="G16" s="28" t="str">
        <v>合格</v>
      </c>
      <c r="H16" s="31" t="n">
        <v>46115</v>
      </c>
      <c r="I16" s="28" t="str">
        <v>発行済</v>
      </c>
      <c r="J16" s="31" t="n">
        <v>46117</v>
      </c>
      <c r="K16" s="31" t="n">
        <v>46117</v>
      </c>
      <c r="L16" s="28" t="str">
        <v>未確認</v>
      </c>
      <c r="M16" s="28" t="str">
        <v>未了（未着手）</v>
      </c>
      <c r="N16" s="28" t="str">
        <v>未確認</v>
      </c>
      <c r="O16" s="28"/>
      <c r="P16" s="31"/>
      <c r="Q16" s="31" t="n">
        <v>46283</v>
      </c>
      <c r="R16" s="28" t="str">
        <v>証明原本で有効期限を確認。空欄を無期限と扱わない</v>
      </c>
      <c r="S16" s="39">
        <f>IF(A16="","",IFERROR(IF(AND(L16="日付あり",ISNUMBER(INDEX('記入例'!$H$7:$H$16,MATCH($A16,'記入例'!$J$7:$J$16,0))),INDEX('記入例'!$H$7:$H$16,MATCH($A16,'記入例'!$J$7:$J$16,0))&gt;0),INDEX('記入例'!$H$7:$H$16,MATCH($A16,'記入例'!$J$7:$J$16,0))-'使い方'!$B$3,""),""))</f>
        <v/>
      </c>
      <c r="T16" s="35" t="str">
        <f>IF(A16="","",IF(B16="照合ID要確認","要確認",IF(L16="資格不要","資格不要",IF(I16&lt;&gt;"発行済",IF(I16="未確認","資格未確認","未発行"),IF(NOT(ISNUMBER(K16)),"期間要確認",IF(K16&lt;=0,"期間要確認",IF(K16&gt;'使い方'!$B$3,"有効開始前",IF(L16="期限なし（根拠確認済）","期限なし（確認済）",IF(OR(L16&lt;&gt;"日付あり",NOT(ISNUMBER(S16))),"期限未確認",IF(S16&lt;0,"期限切れ",IF(S16&lt;='使い方'!$B$4,"期限接近","期限内")))))))))))</f>
        <v>期限未確認</v>
      </c>
      <c r="U16" s="35" t="str">
        <f>IF(A16="","",IF(OR(B16="照合ID要確認",C16="",AND(D16&lt;&gt;"",D16&lt;C16)),"対象要確認",IF('使い方'!$B$3&lt;C16,"対象開始前",IF(AND(D16&lt;&gt;"",'使い方'!$B$3&gt;D16),"対象終了","対象"))))</f>
        <v>対象</v>
      </c>
      <c r="V16" s="35" t="str">
        <f>IF(A16="","",IF(OR(U16="対象終了",U16="対象開始前"),"対象外",IF(OR(U16&lt;&gt;"対象",LEFT(W16,4)&lt;&gt;"要件充足",AND(T16="期限接近",M16&lt;&gt;"完了")),"要対応","対応不要")))</f>
        <v>要対応</v>
      </c>
      <c r="W16" s="35" t="str">
        <f>IF(A16="","",IFERROR(IF(U16&lt;&gt;"対象",IF(U16="対象要確認","対象要確認","対象外"),IF(T16="期限切れ","期限切れ",IF(INDEX('記入例'!$F$7:$F$16,MATCH($A16,'記入例'!$J$7:$J$16,0))&lt;&gt;"修了",IF(INDEX('記入例'!$F$7:$F$16,MATCH($A16,'記入例'!$J$7:$J$16,0))="未受講","未受講",IF(INDEX('記入例'!$F$7:$F$16,MATCH($A16,'記入例'!$J$7:$J$16,0))="未達","修了条件未達","修了判定待ち")),IF(F16="研修のみ",IF(AND(N16="確認済",O16&lt;&gt;"",P16&lt;&gt;""),"要件充足（研修のみ）","証憑確認待ち"),IF(F16&lt;&gt;"研修＋認定","必要条件要確認",IF(I16&lt;&gt;"発行済","資格発行未了",IF(OR(INDEX('記入例'!$G$7:$G$16,MATCH($A16,'記入例'!$J$7:$J$16,0))="",J16=""),"資格情報要確認",IF(G16&lt;&gt;"合格","試験結果要確認",IF(AND(OR(T16="期限内",T16="期限接近",T16="期限なし（確認済）"),N16="確認済",O16&lt;&gt;"",P16&lt;&gt;""),"要件充足（期間内）","資格・期限要確認"))))))))),"照合ID要確認"))</f>
        <v>資格・期限要確認</v>
      </c>
    </row>
  </sheetData>
  <mergeCells>
    <mergeCell ref="A1:W1"/>
    <mergeCell ref="A2:W2"/>
    <mergeCell ref="A4:W4"/>
  </mergeCells>
  <conditionalFormatting sqref="T7:T16">
    <cfRule type="expression" dxfId="4" priority="1">
      <formula>T7="期限切れ"</formula>
    </cfRule>
  </conditionalFormatting>
  <conditionalFormatting sqref="V7:V16">
    <cfRule type="expression" dxfId="5" priority="2">
      <formula>V7="要対応"</formula>
    </cfRule>
    <cfRule type="expression" dxfId="6" priority="3">
      <formula>V7="対象外"</formula>
    </cfRule>
  </conditionalFormatting>
  <dataValidations count="6">
    <dataValidation type="list" sqref="F7:F16">
      <formula1>"研修のみ,研修＋認定"</formula1>
    </dataValidation>
    <dataValidation type="list" sqref="G7:G16">
      <formula1>"未受験,結果未確認,不合格,合格"</formula1>
    </dataValidation>
    <dataValidation type="list" sqref="I7:I16">
      <formula1>"未取得,未発行,未確認,発行済,不要"</formula1>
    </dataValidation>
    <dataValidation type="list" sqref="L7:L16">
      <formula1>"日付あり,未確認,資格不要,期限なし（根拠確認済）"</formula1>
    </dataValidation>
    <dataValidation type="list" sqref="M7:M16">
      <formula1>"対象外,未了（未着手）,未了（申請中）,完了"</formula1>
    </dataValidation>
    <dataValidation type="list" sqref="N7:N16">
      <formula1>"未確認,確認済"</formula1>
    </dataValidation>
  </dataValidations>
  <pageMargins left="0.7" right="0.7" top="0.75" bottom="0.75" header="0.3" footer="0.3"/>
  <tableParts count="1">
    <tablePart ns1:id="R5cea8a0304c143d5"/>
  </tableParts>
</worksheet>
</file>

<file path=xl/worksheets/sheet5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3" hidden="0" customWidth="1"/>
    <col min="2" max="2" width="12" hidden="0" customWidth="1"/>
    <col min="3" max="3" width="16" hidden="0" customWidth="1"/>
    <col min="4" max="4" width="16" hidden="0" customWidth="1"/>
    <col min="5" max="5" width="16" hidden="0" customWidth="1"/>
    <col min="6" max="6" width="18" hidden="0" customWidth="1"/>
    <col min="7" max="7" width="18" hidden="0" customWidth="1"/>
    <col min="8" max="8" width="16" hidden="0" customWidth="1"/>
    <col min="9" max="9" width="18" hidden="0" customWidth="1"/>
    <col min="10" max="10" width="16" hidden="0" customWidth="1"/>
    <col min="11" max="11" width="16" hidden="0" customWidth="1"/>
    <col min="12" max="12" width="24" hidden="0" customWidth="1"/>
    <col min="13" max="13" width="23" hidden="0" customWidth="1"/>
    <col min="14" max="14" width="16" hidden="0" customWidth="1"/>
    <col min="15" max="15" width="17" hidden="0" customWidth="1"/>
    <col min="16" max="16" width="16" hidden="0" customWidth="1"/>
    <col min="17" max="17" width="16" hidden="0" customWidth="1"/>
    <col min="18" max="18" width="40" hidden="0" customWidth="1"/>
    <col min="19" max="19" width="14" hidden="0" customWidth="1"/>
    <col min="20" max="20" width="20" hidden="0" customWidth="1"/>
    <col min="21" max="21" width="20" hidden="0" customWidth="1"/>
    <col min="22" max="22" width="16" hidden="0" customWidth="1"/>
    <col min="23" max="23" width="29" hidden="0" customWidth="1"/>
  </cols>
  <sheetData>
    <row r="1" ht="36" customHeight="1">
      <c r="A1" s="7" t="str">
        <v>必要条件と実績の照合｜未記入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ht="30" customHeight="1">
      <c r="A2" s="11" t="str">
        <v>「未記入」の照合IDをA列へ転記。社員IDと判定列は数式です。対象開始日・必要条件を先に確定します。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ht="24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ht="24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ht="36" customHeight="1">
      <c r="A6" s="20" t="str">
        <v>照合ID</v>
      </c>
      <c r="B6" s="20" t="str">
        <v>社員ID</v>
      </c>
      <c r="C6" s="20" t="str">
        <v>対象開始日</v>
      </c>
      <c r="D6" s="20" t="str">
        <v>対象終了日</v>
      </c>
      <c r="E6" s="20" t="str">
        <v>必須期限</v>
      </c>
      <c r="F6" s="20" t="str">
        <v>必要条件</v>
      </c>
      <c r="G6" s="20" t="str">
        <v>試験結果</v>
      </c>
      <c r="H6" s="20" t="str">
        <v>試験日</v>
      </c>
      <c r="I6" s="20" t="str">
        <v>資格発行状態</v>
      </c>
      <c r="J6" s="20" t="str">
        <v>資格発行日</v>
      </c>
      <c r="K6" s="20" t="str">
        <v>有効開始日</v>
      </c>
      <c r="L6" s="20" t="str">
        <v>期限区分</v>
      </c>
      <c r="M6" s="20" t="str">
        <v>更新状態</v>
      </c>
      <c r="N6" s="20" t="str">
        <v>証憑確認</v>
      </c>
      <c r="O6" s="20" t="str">
        <v>確定者</v>
      </c>
      <c r="P6" s="20" t="str">
        <v>確認日</v>
      </c>
      <c r="Q6" s="20" t="str">
        <v>次回対応日</v>
      </c>
      <c r="R6" s="20" t="str">
        <v>次の対応</v>
      </c>
      <c r="S6" s="20" t="str">
        <v>期限残日数</v>
      </c>
      <c r="T6" s="20" t="str">
        <v>期限状態</v>
      </c>
      <c r="U6" s="20" t="str">
        <v>対象判定</v>
      </c>
      <c r="V6" s="20" t="str">
        <v>要対応判定</v>
      </c>
      <c r="W6" s="20" t="str">
        <v>照合結果</v>
      </c>
    </row>
    <row r="7" ht="48" customHeight="1">
      <c r="A7" s="25"/>
      <c r="B7" s="34">
        <f>IF(A7="","",IF(COUNTIF('未記入'!$J$7:$J$26,$A7)&lt;&gt;1,"照合ID要確認",IFERROR(INDEX('未記入'!$A$7:$A$26,MATCH($A7,'未記入'!$J$7:$J$26,0)),"照合ID要確認")))</f>
        <v/>
      </c>
      <c r="C7" s="30"/>
      <c r="D7" s="30"/>
      <c r="E7" s="30"/>
      <c r="F7" s="25"/>
      <c r="G7" s="25"/>
      <c r="H7" s="30"/>
      <c r="I7" s="25"/>
      <c r="J7" s="30"/>
      <c r="K7" s="30"/>
      <c r="L7" s="25"/>
      <c r="M7" s="25"/>
      <c r="N7" s="25"/>
      <c r="O7" s="25"/>
      <c r="P7" s="30"/>
      <c r="Q7" s="30"/>
      <c r="R7" s="25"/>
      <c r="S7" s="38">
        <f>IF(A7="","",IFERROR(IF(AND(L7="日付あり",ISNUMBER(INDEX('未記入'!$H$7:$H$26,MATCH($A7,'未記入'!$J$7:$J$26,0))),INDEX('未記入'!$H$7:$H$26,MATCH($A7,'未記入'!$J$7:$J$26,0))&gt;0),INDEX('未記入'!$H$7:$H$26,MATCH($A7,'未記入'!$J$7:$J$26,0))-'使い方'!$B$3,""),""))</f>
        <v/>
      </c>
      <c r="T7" s="34">
        <f>IF(A7="","",IF(B7="照合ID要確認","要確認",IF(L7="資格不要","資格不要",IF(I7&lt;&gt;"発行済",IF(I7="未確認","資格未確認","未発行"),IF(NOT(ISNUMBER(K7)),"期間要確認",IF(K7&lt;=0,"期間要確認",IF(K7&gt;'使い方'!$B$3,"有効開始前",IF(L7="期限なし（根拠確認済）","期限なし（確認済）",IF(OR(L7&lt;&gt;"日付あり",NOT(ISNUMBER(S7))),"期限未確認",IF(S7&lt;0,"期限切れ",IF(S7&lt;='使い方'!$B$4,"期限接近","期限内")))))))))))</f>
        <v/>
      </c>
      <c r="U7" s="34">
        <f>IF(A7="","",IF(OR(B7="照合ID要確認",C7="",AND(D7&lt;&gt;"",D7&lt;C7)),"対象要確認",IF('使い方'!$B$3&lt;C7,"対象開始前",IF(AND(D7&lt;&gt;"",'使い方'!$B$3&gt;D7),"対象終了","対象"))))</f>
        <v/>
      </c>
      <c r="V7" s="34">
        <f>IF(A7="","",IF(OR(U7="対象終了",U7="対象開始前"),"対象外",IF(OR(U7&lt;&gt;"対象",LEFT(W7,4)&lt;&gt;"要件充足",AND(T7="期限接近",M7&lt;&gt;"完了")),"要対応","対応不要")))</f>
        <v/>
      </c>
      <c r="W7" s="34">
        <f>IF(A7="","",IFERROR(IF(U7&lt;&gt;"対象",IF(U7="対象要確認","対象要確認","対象外"),IF(T7="期限切れ","期限切れ",IF(INDEX('未記入'!$F$7:$F$26,MATCH($A7,'未記入'!$J$7:$J$26,0))&lt;&gt;"修了",IF(INDEX('未記入'!$F$7:$F$26,MATCH($A7,'未記入'!$J$7:$J$26,0))="未受講","未受講",IF(INDEX('未記入'!$F$7:$F$26,MATCH($A7,'未記入'!$J$7:$J$26,0))="未達","修了条件未達","修了判定待ち")),IF(F7="研修のみ",IF(AND(N7="確認済",O7&lt;&gt;"",P7&lt;&gt;""),"要件充足（研修のみ）","証憑確認待ち"),IF(F7&lt;&gt;"研修＋認定","必要条件要確認",IF(I7&lt;&gt;"発行済","資格発行未了",IF(OR(INDEX('未記入'!$G$7:$G$26,MATCH($A7,'未記入'!$J$7:$J$26,0))="",J7=""),"資格情報要確認",IF(G7&lt;&gt;"合格","試験結果要確認",IF(AND(OR(T7="期限内",T7="期限接近",T7="期限なし（確認済）"),N7="確認済",O7&lt;&gt;"",P7&lt;&gt;""),"要件充足（期間内）","資格・期限要確認"))))))))),"照合ID要確認"))</f>
        <v/>
      </c>
    </row>
    <row r="8" ht="48" customHeight="1">
      <c r="A8" s="28"/>
      <c r="B8" s="35">
        <f>IF(A8="","",IF(COUNTIF('未記入'!$J$7:$J$26,$A8)&lt;&gt;1,"照合ID要確認",IFERROR(INDEX('未記入'!$A$7:$A$26,MATCH($A8,'未記入'!$J$7:$J$26,0)),"照合ID要確認")))</f>
        <v/>
      </c>
      <c r="C8" s="31"/>
      <c r="D8" s="31"/>
      <c r="E8" s="31"/>
      <c r="F8" s="28"/>
      <c r="G8" s="28"/>
      <c r="H8" s="31"/>
      <c r="I8" s="28"/>
      <c r="J8" s="31"/>
      <c r="K8" s="31"/>
      <c r="L8" s="28"/>
      <c r="M8" s="28"/>
      <c r="N8" s="28"/>
      <c r="O8" s="28"/>
      <c r="P8" s="31"/>
      <c r="Q8" s="31"/>
      <c r="R8" s="28"/>
      <c r="S8" s="39">
        <f>IF(A8="","",IFERROR(IF(AND(L8="日付あり",ISNUMBER(INDEX('未記入'!$H$7:$H$26,MATCH($A8,'未記入'!$J$7:$J$26,0))),INDEX('未記入'!$H$7:$H$26,MATCH($A8,'未記入'!$J$7:$J$26,0))&gt;0),INDEX('未記入'!$H$7:$H$26,MATCH($A8,'未記入'!$J$7:$J$26,0))-'使い方'!$B$3,""),""))</f>
        <v/>
      </c>
      <c r="T8" s="35">
        <f>IF(A8="","",IF(B8="照合ID要確認","要確認",IF(L8="資格不要","資格不要",IF(I8&lt;&gt;"発行済",IF(I8="未確認","資格未確認","未発行"),IF(NOT(ISNUMBER(K8)),"期間要確認",IF(K8&lt;=0,"期間要確認",IF(K8&gt;'使い方'!$B$3,"有効開始前",IF(L8="期限なし（根拠確認済）","期限なし（確認済）",IF(OR(L8&lt;&gt;"日付あり",NOT(ISNUMBER(S8))),"期限未確認",IF(S8&lt;0,"期限切れ",IF(S8&lt;='使い方'!$B$4,"期限接近","期限内")))))))))))</f>
        <v/>
      </c>
      <c r="U8" s="35">
        <f>IF(A8="","",IF(OR(B8="照合ID要確認",C8="",AND(D8&lt;&gt;"",D8&lt;C8)),"対象要確認",IF('使い方'!$B$3&lt;C8,"対象開始前",IF(AND(D8&lt;&gt;"",'使い方'!$B$3&gt;D8),"対象終了","対象"))))</f>
        <v/>
      </c>
      <c r="V8" s="35">
        <f>IF(A8="","",IF(OR(U8="対象終了",U8="対象開始前"),"対象外",IF(OR(U8&lt;&gt;"対象",LEFT(W8,4)&lt;&gt;"要件充足",AND(T8="期限接近",M8&lt;&gt;"完了")),"要対応","対応不要")))</f>
        <v/>
      </c>
      <c r="W8" s="35">
        <f>IF(A8="","",IFERROR(IF(U8&lt;&gt;"対象",IF(U8="対象要確認","対象要確認","対象外"),IF(T8="期限切れ","期限切れ",IF(INDEX('未記入'!$F$7:$F$26,MATCH($A8,'未記入'!$J$7:$J$26,0))&lt;&gt;"修了",IF(INDEX('未記入'!$F$7:$F$26,MATCH($A8,'未記入'!$J$7:$J$26,0))="未受講","未受講",IF(INDEX('未記入'!$F$7:$F$26,MATCH($A8,'未記入'!$J$7:$J$26,0))="未達","修了条件未達","修了判定待ち")),IF(F8="研修のみ",IF(AND(N8="確認済",O8&lt;&gt;"",P8&lt;&gt;""),"要件充足（研修のみ）","証憑確認待ち"),IF(F8&lt;&gt;"研修＋認定","必要条件要確認",IF(I8&lt;&gt;"発行済","資格発行未了",IF(OR(INDEX('未記入'!$G$7:$G$26,MATCH($A8,'未記入'!$J$7:$J$26,0))="",J8=""),"資格情報要確認",IF(G8&lt;&gt;"合格","試験結果要確認",IF(AND(OR(T8="期限内",T8="期限接近",T8="期限なし（確認済）"),N8="確認済",O8&lt;&gt;"",P8&lt;&gt;""),"要件充足（期間内）","資格・期限要確認"))))))))),"照合ID要確認"))</f>
        <v/>
      </c>
    </row>
    <row r="9" ht="48" customHeight="1">
      <c r="A9" s="25"/>
      <c r="B9" s="34">
        <f>IF(A9="","",IF(COUNTIF('未記入'!$J$7:$J$26,$A9)&lt;&gt;1,"照合ID要確認",IFERROR(INDEX('未記入'!$A$7:$A$26,MATCH($A9,'未記入'!$J$7:$J$26,0)),"照合ID要確認")))</f>
        <v/>
      </c>
      <c r="C9" s="30"/>
      <c r="D9" s="30"/>
      <c r="E9" s="30"/>
      <c r="F9" s="25"/>
      <c r="G9" s="25"/>
      <c r="H9" s="30"/>
      <c r="I9" s="25"/>
      <c r="J9" s="30"/>
      <c r="K9" s="30"/>
      <c r="L9" s="25"/>
      <c r="M9" s="25"/>
      <c r="N9" s="25"/>
      <c r="O9" s="25"/>
      <c r="P9" s="30"/>
      <c r="Q9" s="30"/>
      <c r="R9" s="25"/>
      <c r="S9" s="38">
        <f>IF(A9="","",IFERROR(IF(AND(L9="日付あり",ISNUMBER(INDEX('未記入'!$H$7:$H$26,MATCH($A9,'未記入'!$J$7:$J$26,0))),INDEX('未記入'!$H$7:$H$26,MATCH($A9,'未記入'!$J$7:$J$26,0))&gt;0),INDEX('未記入'!$H$7:$H$26,MATCH($A9,'未記入'!$J$7:$J$26,0))-'使い方'!$B$3,""),""))</f>
        <v/>
      </c>
      <c r="T9" s="34">
        <f>IF(A9="","",IF(B9="照合ID要確認","要確認",IF(L9="資格不要","資格不要",IF(I9&lt;&gt;"発行済",IF(I9="未確認","資格未確認","未発行"),IF(NOT(ISNUMBER(K9)),"期間要確認",IF(K9&lt;=0,"期間要確認",IF(K9&gt;'使い方'!$B$3,"有効開始前",IF(L9="期限なし（根拠確認済）","期限なし（確認済）",IF(OR(L9&lt;&gt;"日付あり",NOT(ISNUMBER(S9))),"期限未確認",IF(S9&lt;0,"期限切れ",IF(S9&lt;='使い方'!$B$4,"期限接近","期限内")))))))))))</f>
        <v/>
      </c>
      <c r="U9" s="34">
        <f>IF(A9="","",IF(OR(B9="照合ID要確認",C9="",AND(D9&lt;&gt;"",D9&lt;C9)),"対象要確認",IF('使い方'!$B$3&lt;C9,"対象開始前",IF(AND(D9&lt;&gt;"",'使い方'!$B$3&gt;D9),"対象終了","対象"))))</f>
        <v/>
      </c>
      <c r="V9" s="34">
        <f>IF(A9="","",IF(OR(U9="対象終了",U9="対象開始前"),"対象外",IF(OR(U9&lt;&gt;"対象",LEFT(W9,4)&lt;&gt;"要件充足",AND(T9="期限接近",M9&lt;&gt;"完了")),"要対応","対応不要")))</f>
        <v/>
      </c>
      <c r="W9" s="34">
        <f>IF(A9="","",IFERROR(IF(U9&lt;&gt;"対象",IF(U9="対象要確認","対象要確認","対象外"),IF(T9="期限切れ","期限切れ",IF(INDEX('未記入'!$F$7:$F$26,MATCH($A9,'未記入'!$J$7:$J$26,0))&lt;&gt;"修了",IF(INDEX('未記入'!$F$7:$F$26,MATCH($A9,'未記入'!$J$7:$J$26,0))="未受講","未受講",IF(INDEX('未記入'!$F$7:$F$26,MATCH($A9,'未記入'!$J$7:$J$26,0))="未達","修了条件未達","修了判定待ち")),IF(F9="研修のみ",IF(AND(N9="確認済",O9&lt;&gt;"",P9&lt;&gt;""),"要件充足（研修のみ）","証憑確認待ち"),IF(F9&lt;&gt;"研修＋認定","必要条件要確認",IF(I9&lt;&gt;"発行済","資格発行未了",IF(OR(INDEX('未記入'!$G$7:$G$26,MATCH($A9,'未記入'!$J$7:$J$26,0))="",J9=""),"資格情報要確認",IF(G9&lt;&gt;"合格","試験結果要確認",IF(AND(OR(T9="期限内",T9="期限接近",T9="期限なし（確認済）"),N9="確認済",O9&lt;&gt;"",P9&lt;&gt;""),"要件充足（期間内）","資格・期限要確認"))))))))),"照合ID要確認"))</f>
        <v/>
      </c>
    </row>
    <row r="10" ht="48" customHeight="1">
      <c r="A10" s="28"/>
      <c r="B10" s="35">
        <f>IF(A10="","",IF(COUNTIF('未記入'!$J$7:$J$26,$A10)&lt;&gt;1,"照合ID要確認",IFERROR(INDEX('未記入'!$A$7:$A$26,MATCH($A10,'未記入'!$J$7:$J$26,0)),"照合ID要確認")))</f>
        <v/>
      </c>
      <c r="C10" s="31"/>
      <c r="D10" s="31"/>
      <c r="E10" s="31"/>
      <c r="F10" s="28"/>
      <c r="G10" s="28"/>
      <c r="H10" s="31"/>
      <c r="I10" s="28"/>
      <c r="J10" s="31"/>
      <c r="K10" s="31"/>
      <c r="L10" s="28"/>
      <c r="M10" s="28"/>
      <c r="N10" s="28"/>
      <c r="O10" s="28"/>
      <c r="P10" s="31"/>
      <c r="Q10" s="31"/>
      <c r="R10" s="28"/>
      <c r="S10" s="39">
        <f>IF(A10="","",IFERROR(IF(AND(L10="日付あり",ISNUMBER(INDEX('未記入'!$H$7:$H$26,MATCH($A10,'未記入'!$J$7:$J$26,0))),INDEX('未記入'!$H$7:$H$26,MATCH($A10,'未記入'!$J$7:$J$26,0))&gt;0),INDEX('未記入'!$H$7:$H$26,MATCH($A10,'未記入'!$J$7:$J$26,0))-'使い方'!$B$3,""),""))</f>
        <v/>
      </c>
      <c r="T10" s="35">
        <f>IF(A10="","",IF(B10="照合ID要確認","要確認",IF(L10="資格不要","資格不要",IF(I10&lt;&gt;"発行済",IF(I10="未確認","資格未確認","未発行"),IF(NOT(ISNUMBER(K10)),"期間要確認",IF(K10&lt;=0,"期間要確認",IF(K10&gt;'使い方'!$B$3,"有効開始前",IF(L10="期限なし（根拠確認済）","期限なし（確認済）",IF(OR(L10&lt;&gt;"日付あり",NOT(ISNUMBER(S10))),"期限未確認",IF(S10&lt;0,"期限切れ",IF(S10&lt;='使い方'!$B$4,"期限接近","期限内")))))))))))</f>
        <v/>
      </c>
      <c r="U10" s="35">
        <f>IF(A10="","",IF(OR(B10="照合ID要確認",C10="",AND(D10&lt;&gt;"",D10&lt;C10)),"対象要確認",IF('使い方'!$B$3&lt;C10,"対象開始前",IF(AND(D10&lt;&gt;"",'使い方'!$B$3&gt;D10),"対象終了","対象"))))</f>
        <v/>
      </c>
      <c r="V10" s="35">
        <f>IF(A10="","",IF(OR(U10="対象終了",U10="対象開始前"),"対象外",IF(OR(U10&lt;&gt;"対象",LEFT(W10,4)&lt;&gt;"要件充足",AND(T10="期限接近",M10&lt;&gt;"完了")),"要対応","対応不要")))</f>
        <v/>
      </c>
      <c r="W10" s="35">
        <f>IF(A10="","",IFERROR(IF(U10&lt;&gt;"対象",IF(U10="対象要確認","対象要確認","対象外"),IF(T10="期限切れ","期限切れ",IF(INDEX('未記入'!$F$7:$F$26,MATCH($A10,'未記入'!$J$7:$J$26,0))&lt;&gt;"修了",IF(INDEX('未記入'!$F$7:$F$26,MATCH($A10,'未記入'!$J$7:$J$26,0))="未受講","未受講",IF(INDEX('未記入'!$F$7:$F$26,MATCH($A10,'未記入'!$J$7:$J$26,0))="未達","修了条件未達","修了判定待ち")),IF(F10="研修のみ",IF(AND(N10="確認済",O10&lt;&gt;"",P10&lt;&gt;""),"要件充足（研修のみ）","証憑確認待ち"),IF(F10&lt;&gt;"研修＋認定","必要条件要確認",IF(I10&lt;&gt;"発行済","資格発行未了",IF(OR(INDEX('未記入'!$G$7:$G$26,MATCH($A10,'未記入'!$J$7:$J$26,0))="",J10=""),"資格情報要確認",IF(G10&lt;&gt;"合格","試験結果要確認",IF(AND(OR(T10="期限内",T10="期限接近",T10="期限なし（確認済）"),N10="確認済",O10&lt;&gt;"",P10&lt;&gt;""),"要件充足（期間内）","資格・期限要確認"))))))))),"照合ID要確認"))</f>
        <v/>
      </c>
    </row>
    <row r="11" ht="48" customHeight="1">
      <c r="A11" s="25"/>
      <c r="B11" s="34">
        <f>IF(A11="","",IF(COUNTIF('未記入'!$J$7:$J$26,$A11)&lt;&gt;1,"照合ID要確認",IFERROR(INDEX('未記入'!$A$7:$A$26,MATCH($A11,'未記入'!$J$7:$J$26,0)),"照合ID要確認")))</f>
        <v/>
      </c>
      <c r="C11" s="30"/>
      <c r="D11" s="30"/>
      <c r="E11" s="30"/>
      <c r="F11" s="25"/>
      <c r="G11" s="25"/>
      <c r="H11" s="30"/>
      <c r="I11" s="25"/>
      <c r="J11" s="30"/>
      <c r="K11" s="30"/>
      <c r="L11" s="25"/>
      <c r="M11" s="25"/>
      <c r="N11" s="25"/>
      <c r="O11" s="25"/>
      <c r="P11" s="30"/>
      <c r="Q11" s="30"/>
      <c r="R11" s="25"/>
      <c r="S11" s="38">
        <f>IF(A11="","",IFERROR(IF(AND(L11="日付あり",ISNUMBER(INDEX('未記入'!$H$7:$H$26,MATCH($A11,'未記入'!$J$7:$J$26,0))),INDEX('未記入'!$H$7:$H$26,MATCH($A11,'未記入'!$J$7:$J$26,0))&gt;0),INDEX('未記入'!$H$7:$H$26,MATCH($A11,'未記入'!$J$7:$J$26,0))-'使い方'!$B$3,""),""))</f>
        <v/>
      </c>
      <c r="T11" s="34">
        <f>IF(A11="","",IF(B11="照合ID要確認","要確認",IF(L11="資格不要","資格不要",IF(I11&lt;&gt;"発行済",IF(I11="未確認","資格未確認","未発行"),IF(NOT(ISNUMBER(K11)),"期間要確認",IF(K11&lt;=0,"期間要確認",IF(K11&gt;'使い方'!$B$3,"有効開始前",IF(L11="期限なし（根拠確認済）","期限なし（確認済）",IF(OR(L11&lt;&gt;"日付あり",NOT(ISNUMBER(S11))),"期限未確認",IF(S11&lt;0,"期限切れ",IF(S11&lt;='使い方'!$B$4,"期限接近","期限内")))))))))))</f>
        <v/>
      </c>
      <c r="U11" s="34">
        <f>IF(A11="","",IF(OR(B11="照合ID要確認",C11="",AND(D11&lt;&gt;"",D11&lt;C11)),"対象要確認",IF('使い方'!$B$3&lt;C11,"対象開始前",IF(AND(D11&lt;&gt;"",'使い方'!$B$3&gt;D11),"対象終了","対象"))))</f>
        <v/>
      </c>
      <c r="V11" s="34">
        <f>IF(A11="","",IF(OR(U11="対象終了",U11="対象開始前"),"対象外",IF(OR(U11&lt;&gt;"対象",LEFT(W11,4)&lt;&gt;"要件充足",AND(T11="期限接近",M11&lt;&gt;"完了")),"要対応","対応不要")))</f>
        <v/>
      </c>
      <c r="W11" s="34">
        <f>IF(A11="","",IFERROR(IF(U11&lt;&gt;"対象",IF(U11="対象要確認","対象要確認","対象外"),IF(T11="期限切れ","期限切れ",IF(INDEX('未記入'!$F$7:$F$26,MATCH($A11,'未記入'!$J$7:$J$26,0))&lt;&gt;"修了",IF(INDEX('未記入'!$F$7:$F$26,MATCH($A11,'未記入'!$J$7:$J$26,0))="未受講","未受講",IF(INDEX('未記入'!$F$7:$F$26,MATCH($A11,'未記入'!$J$7:$J$26,0))="未達","修了条件未達","修了判定待ち")),IF(F11="研修のみ",IF(AND(N11="確認済",O11&lt;&gt;"",P11&lt;&gt;""),"要件充足（研修のみ）","証憑確認待ち"),IF(F11&lt;&gt;"研修＋認定","必要条件要確認",IF(I11&lt;&gt;"発行済","資格発行未了",IF(OR(INDEX('未記入'!$G$7:$G$26,MATCH($A11,'未記入'!$J$7:$J$26,0))="",J11=""),"資格情報要確認",IF(G11&lt;&gt;"合格","試験結果要確認",IF(AND(OR(T11="期限内",T11="期限接近",T11="期限なし（確認済）"),N11="確認済",O11&lt;&gt;"",P11&lt;&gt;""),"要件充足（期間内）","資格・期限要確認"))))))))),"照合ID要確認"))</f>
        <v/>
      </c>
    </row>
    <row r="12" ht="48" customHeight="1">
      <c r="A12" s="28"/>
      <c r="B12" s="35">
        <f>IF(A12="","",IF(COUNTIF('未記入'!$J$7:$J$26,$A12)&lt;&gt;1,"照合ID要確認",IFERROR(INDEX('未記入'!$A$7:$A$26,MATCH($A12,'未記入'!$J$7:$J$26,0)),"照合ID要確認")))</f>
        <v/>
      </c>
      <c r="C12" s="31"/>
      <c r="D12" s="31"/>
      <c r="E12" s="31"/>
      <c r="F12" s="28"/>
      <c r="G12" s="28"/>
      <c r="H12" s="31"/>
      <c r="I12" s="28"/>
      <c r="J12" s="31"/>
      <c r="K12" s="31"/>
      <c r="L12" s="28"/>
      <c r="M12" s="28"/>
      <c r="N12" s="28"/>
      <c r="O12" s="28"/>
      <c r="P12" s="31"/>
      <c r="Q12" s="31"/>
      <c r="R12" s="28"/>
      <c r="S12" s="39">
        <f>IF(A12="","",IFERROR(IF(AND(L12="日付あり",ISNUMBER(INDEX('未記入'!$H$7:$H$26,MATCH($A12,'未記入'!$J$7:$J$26,0))),INDEX('未記入'!$H$7:$H$26,MATCH($A12,'未記入'!$J$7:$J$26,0))&gt;0),INDEX('未記入'!$H$7:$H$26,MATCH($A12,'未記入'!$J$7:$J$26,0))-'使い方'!$B$3,""),""))</f>
        <v/>
      </c>
      <c r="T12" s="35">
        <f>IF(A12="","",IF(B12="照合ID要確認","要確認",IF(L12="資格不要","資格不要",IF(I12&lt;&gt;"発行済",IF(I12="未確認","資格未確認","未発行"),IF(NOT(ISNUMBER(K12)),"期間要確認",IF(K12&lt;=0,"期間要確認",IF(K12&gt;'使い方'!$B$3,"有効開始前",IF(L12="期限なし（根拠確認済）","期限なし（確認済）",IF(OR(L12&lt;&gt;"日付あり",NOT(ISNUMBER(S12))),"期限未確認",IF(S12&lt;0,"期限切れ",IF(S12&lt;='使い方'!$B$4,"期限接近","期限内")))))))))))</f>
        <v/>
      </c>
      <c r="U12" s="35">
        <f>IF(A12="","",IF(OR(B12="照合ID要確認",C12="",AND(D12&lt;&gt;"",D12&lt;C12)),"対象要確認",IF('使い方'!$B$3&lt;C12,"対象開始前",IF(AND(D12&lt;&gt;"",'使い方'!$B$3&gt;D12),"対象終了","対象"))))</f>
        <v/>
      </c>
      <c r="V12" s="35">
        <f>IF(A12="","",IF(OR(U12="対象終了",U12="対象開始前"),"対象外",IF(OR(U12&lt;&gt;"対象",LEFT(W12,4)&lt;&gt;"要件充足",AND(T12="期限接近",M12&lt;&gt;"完了")),"要対応","対応不要")))</f>
        <v/>
      </c>
      <c r="W12" s="35">
        <f>IF(A12="","",IFERROR(IF(U12&lt;&gt;"対象",IF(U12="対象要確認","対象要確認","対象外"),IF(T12="期限切れ","期限切れ",IF(INDEX('未記入'!$F$7:$F$26,MATCH($A12,'未記入'!$J$7:$J$26,0))&lt;&gt;"修了",IF(INDEX('未記入'!$F$7:$F$26,MATCH($A12,'未記入'!$J$7:$J$26,0))="未受講","未受講",IF(INDEX('未記入'!$F$7:$F$26,MATCH($A12,'未記入'!$J$7:$J$26,0))="未達","修了条件未達","修了判定待ち")),IF(F12="研修のみ",IF(AND(N12="確認済",O12&lt;&gt;"",P12&lt;&gt;""),"要件充足（研修のみ）","証憑確認待ち"),IF(F12&lt;&gt;"研修＋認定","必要条件要確認",IF(I12&lt;&gt;"発行済","資格発行未了",IF(OR(INDEX('未記入'!$G$7:$G$26,MATCH($A12,'未記入'!$J$7:$J$26,0))="",J12=""),"資格情報要確認",IF(G12&lt;&gt;"合格","試験結果要確認",IF(AND(OR(T12="期限内",T12="期限接近",T12="期限なし（確認済）"),N12="確認済",O12&lt;&gt;"",P12&lt;&gt;""),"要件充足（期間内）","資格・期限要確認"))))))))),"照合ID要確認"))</f>
        <v/>
      </c>
    </row>
    <row r="13" ht="48" customHeight="1">
      <c r="A13" s="25"/>
      <c r="B13" s="34">
        <f>IF(A13="","",IF(COUNTIF('未記入'!$J$7:$J$26,$A13)&lt;&gt;1,"照合ID要確認",IFERROR(INDEX('未記入'!$A$7:$A$26,MATCH($A13,'未記入'!$J$7:$J$26,0)),"照合ID要確認")))</f>
        <v/>
      </c>
      <c r="C13" s="30"/>
      <c r="D13" s="30"/>
      <c r="E13" s="30"/>
      <c r="F13" s="25"/>
      <c r="G13" s="25"/>
      <c r="H13" s="30"/>
      <c r="I13" s="25"/>
      <c r="J13" s="30"/>
      <c r="K13" s="30"/>
      <c r="L13" s="25"/>
      <c r="M13" s="25"/>
      <c r="N13" s="25"/>
      <c r="O13" s="25"/>
      <c r="P13" s="30"/>
      <c r="Q13" s="30"/>
      <c r="R13" s="25"/>
      <c r="S13" s="38">
        <f>IF(A13="","",IFERROR(IF(AND(L13="日付あり",ISNUMBER(INDEX('未記入'!$H$7:$H$26,MATCH($A13,'未記入'!$J$7:$J$26,0))),INDEX('未記入'!$H$7:$H$26,MATCH($A13,'未記入'!$J$7:$J$26,0))&gt;0),INDEX('未記入'!$H$7:$H$26,MATCH($A13,'未記入'!$J$7:$J$26,0))-'使い方'!$B$3,""),""))</f>
        <v/>
      </c>
      <c r="T13" s="34">
        <f>IF(A13="","",IF(B13="照合ID要確認","要確認",IF(L13="資格不要","資格不要",IF(I13&lt;&gt;"発行済",IF(I13="未確認","資格未確認","未発行"),IF(NOT(ISNUMBER(K13)),"期間要確認",IF(K13&lt;=0,"期間要確認",IF(K13&gt;'使い方'!$B$3,"有効開始前",IF(L13="期限なし（根拠確認済）","期限なし（確認済）",IF(OR(L13&lt;&gt;"日付あり",NOT(ISNUMBER(S13))),"期限未確認",IF(S13&lt;0,"期限切れ",IF(S13&lt;='使い方'!$B$4,"期限接近","期限内")))))))))))</f>
        <v/>
      </c>
      <c r="U13" s="34">
        <f>IF(A13="","",IF(OR(B13="照合ID要確認",C13="",AND(D13&lt;&gt;"",D13&lt;C13)),"対象要確認",IF('使い方'!$B$3&lt;C13,"対象開始前",IF(AND(D13&lt;&gt;"",'使い方'!$B$3&gt;D13),"対象終了","対象"))))</f>
        <v/>
      </c>
      <c r="V13" s="34">
        <f>IF(A13="","",IF(OR(U13="対象終了",U13="対象開始前"),"対象外",IF(OR(U13&lt;&gt;"対象",LEFT(W13,4)&lt;&gt;"要件充足",AND(T13="期限接近",M13&lt;&gt;"完了")),"要対応","対応不要")))</f>
        <v/>
      </c>
      <c r="W13" s="34">
        <f>IF(A13="","",IFERROR(IF(U13&lt;&gt;"対象",IF(U13="対象要確認","対象要確認","対象外"),IF(T13="期限切れ","期限切れ",IF(INDEX('未記入'!$F$7:$F$26,MATCH($A13,'未記入'!$J$7:$J$26,0))&lt;&gt;"修了",IF(INDEX('未記入'!$F$7:$F$26,MATCH($A13,'未記入'!$J$7:$J$26,0))="未受講","未受講",IF(INDEX('未記入'!$F$7:$F$26,MATCH($A13,'未記入'!$J$7:$J$26,0))="未達","修了条件未達","修了判定待ち")),IF(F13="研修のみ",IF(AND(N13="確認済",O13&lt;&gt;"",P13&lt;&gt;""),"要件充足（研修のみ）","証憑確認待ち"),IF(F13&lt;&gt;"研修＋認定","必要条件要確認",IF(I13&lt;&gt;"発行済","資格発行未了",IF(OR(INDEX('未記入'!$G$7:$G$26,MATCH($A13,'未記入'!$J$7:$J$26,0))="",J13=""),"資格情報要確認",IF(G13&lt;&gt;"合格","試験結果要確認",IF(AND(OR(T13="期限内",T13="期限接近",T13="期限なし（確認済）"),N13="確認済",O13&lt;&gt;"",P13&lt;&gt;""),"要件充足（期間内）","資格・期限要確認"))))))))),"照合ID要確認"))</f>
        <v/>
      </c>
    </row>
    <row r="14" ht="48" customHeight="1">
      <c r="A14" s="28"/>
      <c r="B14" s="35">
        <f>IF(A14="","",IF(COUNTIF('未記入'!$J$7:$J$26,$A14)&lt;&gt;1,"照合ID要確認",IFERROR(INDEX('未記入'!$A$7:$A$26,MATCH($A14,'未記入'!$J$7:$J$26,0)),"照合ID要確認")))</f>
        <v/>
      </c>
      <c r="C14" s="31"/>
      <c r="D14" s="31"/>
      <c r="E14" s="31"/>
      <c r="F14" s="28"/>
      <c r="G14" s="28"/>
      <c r="H14" s="31"/>
      <c r="I14" s="28"/>
      <c r="J14" s="31"/>
      <c r="K14" s="31"/>
      <c r="L14" s="28"/>
      <c r="M14" s="28"/>
      <c r="N14" s="28"/>
      <c r="O14" s="28"/>
      <c r="P14" s="31"/>
      <c r="Q14" s="31"/>
      <c r="R14" s="28"/>
      <c r="S14" s="39">
        <f>IF(A14="","",IFERROR(IF(AND(L14="日付あり",ISNUMBER(INDEX('未記入'!$H$7:$H$26,MATCH($A14,'未記入'!$J$7:$J$26,0))),INDEX('未記入'!$H$7:$H$26,MATCH($A14,'未記入'!$J$7:$J$26,0))&gt;0),INDEX('未記入'!$H$7:$H$26,MATCH($A14,'未記入'!$J$7:$J$26,0))-'使い方'!$B$3,""),""))</f>
        <v/>
      </c>
      <c r="T14" s="35">
        <f>IF(A14="","",IF(B14="照合ID要確認","要確認",IF(L14="資格不要","資格不要",IF(I14&lt;&gt;"発行済",IF(I14="未確認","資格未確認","未発行"),IF(NOT(ISNUMBER(K14)),"期間要確認",IF(K14&lt;=0,"期間要確認",IF(K14&gt;'使い方'!$B$3,"有効開始前",IF(L14="期限なし（根拠確認済）","期限なし（確認済）",IF(OR(L14&lt;&gt;"日付あり",NOT(ISNUMBER(S14))),"期限未確認",IF(S14&lt;0,"期限切れ",IF(S14&lt;='使い方'!$B$4,"期限接近","期限内")))))))))))</f>
        <v/>
      </c>
      <c r="U14" s="35">
        <f>IF(A14="","",IF(OR(B14="照合ID要確認",C14="",AND(D14&lt;&gt;"",D14&lt;C14)),"対象要確認",IF('使い方'!$B$3&lt;C14,"対象開始前",IF(AND(D14&lt;&gt;"",'使い方'!$B$3&gt;D14),"対象終了","対象"))))</f>
        <v/>
      </c>
      <c r="V14" s="35">
        <f>IF(A14="","",IF(OR(U14="対象終了",U14="対象開始前"),"対象外",IF(OR(U14&lt;&gt;"対象",LEFT(W14,4)&lt;&gt;"要件充足",AND(T14="期限接近",M14&lt;&gt;"完了")),"要対応","対応不要")))</f>
        <v/>
      </c>
      <c r="W14" s="35">
        <f>IF(A14="","",IFERROR(IF(U14&lt;&gt;"対象",IF(U14="対象要確認","対象要確認","対象外"),IF(T14="期限切れ","期限切れ",IF(INDEX('未記入'!$F$7:$F$26,MATCH($A14,'未記入'!$J$7:$J$26,0))&lt;&gt;"修了",IF(INDEX('未記入'!$F$7:$F$26,MATCH($A14,'未記入'!$J$7:$J$26,0))="未受講","未受講",IF(INDEX('未記入'!$F$7:$F$26,MATCH($A14,'未記入'!$J$7:$J$26,0))="未達","修了条件未達","修了判定待ち")),IF(F14="研修のみ",IF(AND(N14="確認済",O14&lt;&gt;"",P14&lt;&gt;""),"要件充足（研修のみ）","証憑確認待ち"),IF(F14&lt;&gt;"研修＋認定","必要条件要確認",IF(I14&lt;&gt;"発行済","資格発行未了",IF(OR(INDEX('未記入'!$G$7:$G$26,MATCH($A14,'未記入'!$J$7:$J$26,0))="",J14=""),"資格情報要確認",IF(G14&lt;&gt;"合格","試験結果要確認",IF(AND(OR(T14="期限内",T14="期限接近",T14="期限なし（確認済）"),N14="確認済",O14&lt;&gt;"",P14&lt;&gt;""),"要件充足（期間内）","資格・期限要確認"))))))))),"照合ID要確認"))</f>
        <v/>
      </c>
    </row>
    <row r="15" ht="48" customHeight="1">
      <c r="A15" s="25"/>
      <c r="B15" s="34">
        <f>IF(A15="","",IF(COUNTIF('未記入'!$J$7:$J$26,$A15)&lt;&gt;1,"照合ID要確認",IFERROR(INDEX('未記入'!$A$7:$A$26,MATCH($A15,'未記入'!$J$7:$J$26,0)),"照合ID要確認")))</f>
        <v/>
      </c>
      <c r="C15" s="30"/>
      <c r="D15" s="30"/>
      <c r="E15" s="30"/>
      <c r="F15" s="25"/>
      <c r="G15" s="25"/>
      <c r="H15" s="30"/>
      <c r="I15" s="25"/>
      <c r="J15" s="30"/>
      <c r="K15" s="30"/>
      <c r="L15" s="25"/>
      <c r="M15" s="25"/>
      <c r="N15" s="25"/>
      <c r="O15" s="25"/>
      <c r="P15" s="30"/>
      <c r="Q15" s="30"/>
      <c r="R15" s="25"/>
      <c r="S15" s="38">
        <f>IF(A15="","",IFERROR(IF(AND(L15="日付あり",ISNUMBER(INDEX('未記入'!$H$7:$H$26,MATCH($A15,'未記入'!$J$7:$J$26,0))),INDEX('未記入'!$H$7:$H$26,MATCH($A15,'未記入'!$J$7:$J$26,0))&gt;0),INDEX('未記入'!$H$7:$H$26,MATCH($A15,'未記入'!$J$7:$J$26,0))-'使い方'!$B$3,""),""))</f>
        <v/>
      </c>
      <c r="T15" s="34">
        <f>IF(A15="","",IF(B15="照合ID要確認","要確認",IF(L15="資格不要","資格不要",IF(I15&lt;&gt;"発行済",IF(I15="未確認","資格未確認","未発行"),IF(NOT(ISNUMBER(K15)),"期間要確認",IF(K15&lt;=0,"期間要確認",IF(K15&gt;'使い方'!$B$3,"有効開始前",IF(L15="期限なし（根拠確認済）","期限なし（確認済）",IF(OR(L15&lt;&gt;"日付あり",NOT(ISNUMBER(S15))),"期限未確認",IF(S15&lt;0,"期限切れ",IF(S15&lt;='使い方'!$B$4,"期限接近","期限内")))))))))))</f>
        <v/>
      </c>
      <c r="U15" s="34">
        <f>IF(A15="","",IF(OR(B15="照合ID要確認",C15="",AND(D15&lt;&gt;"",D15&lt;C15)),"対象要確認",IF('使い方'!$B$3&lt;C15,"対象開始前",IF(AND(D15&lt;&gt;"",'使い方'!$B$3&gt;D15),"対象終了","対象"))))</f>
        <v/>
      </c>
      <c r="V15" s="34">
        <f>IF(A15="","",IF(OR(U15="対象終了",U15="対象開始前"),"対象外",IF(OR(U15&lt;&gt;"対象",LEFT(W15,4)&lt;&gt;"要件充足",AND(T15="期限接近",M15&lt;&gt;"完了")),"要対応","対応不要")))</f>
        <v/>
      </c>
      <c r="W15" s="34">
        <f>IF(A15="","",IFERROR(IF(U15&lt;&gt;"対象",IF(U15="対象要確認","対象要確認","対象外"),IF(T15="期限切れ","期限切れ",IF(INDEX('未記入'!$F$7:$F$26,MATCH($A15,'未記入'!$J$7:$J$26,0))&lt;&gt;"修了",IF(INDEX('未記入'!$F$7:$F$26,MATCH($A15,'未記入'!$J$7:$J$26,0))="未受講","未受講",IF(INDEX('未記入'!$F$7:$F$26,MATCH($A15,'未記入'!$J$7:$J$26,0))="未達","修了条件未達","修了判定待ち")),IF(F15="研修のみ",IF(AND(N15="確認済",O15&lt;&gt;"",P15&lt;&gt;""),"要件充足（研修のみ）","証憑確認待ち"),IF(F15&lt;&gt;"研修＋認定","必要条件要確認",IF(I15&lt;&gt;"発行済","資格発行未了",IF(OR(INDEX('未記入'!$G$7:$G$26,MATCH($A15,'未記入'!$J$7:$J$26,0))="",J15=""),"資格情報要確認",IF(G15&lt;&gt;"合格","試験結果要確認",IF(AND(OR(T15="期限内",T15="期限接近",T15="期限なし（確認済）"),N15="確認済",O15&lt;&gt;"",P15&lt;&gt;""),"要件充足（期間内）","資格・期限要確認"))))))))),"照合ID要確認"))</f>
        <v/>
      </c>
    </row>
    <row r="16" ht="48" customHeight="1">
      <c r="A16" s="28"/>
      <c r="B16" s="35">
        <f>IF(A16="","",IF(COUNTIF('未記入'!$J$7:$J$26,$A16)&lt;&gt;1,"照合ID要確認",IFERROR(INDEX('未記入'!$A$7:$A$26,MATCH($A16,'未記入'!$J$7:$J$26,0)),"照合ID要確認")))</f>
        <v/>
      </c>
      <c r="C16" s="31"/>
      <c r="D16" s="31"/>
      <c r="E16" s="31"/>
      <c r="F16" s="28"/>
      <c r="G16" s="28"/>
      <c r="H16" s="31"/>
      <c r="I16" s="28"/>
      <c r="J16" s="31"/>
      <c r="K16" s="31"/>
      <c r="L16" s="28"/>
      <c r="M16" s="28"/>
      <c r="N16" s="28"/>
      <c r="O16" s="28"/>
      <c r="P16" s="31"/>
      <c r="Q16" s="31"/>
      <c r="R16" s="28"/>
      <c r="S16" s="39">
        <f>IF(A16="","",IFERROR(IF(AND(L16="日付あり",ISNUMBER(INDEX('未記入'!$H$7:$H$26,MATCH($A16,'未記入'!$J$7:$J$26,0))),INDEX('未記入'!$H$7:$H$26,MATCH($A16,'未記入'!$J$7:$J$26,0))&gt;0),INDEX('未記入'!$H$7:$H$26,MATCH($A16,'未記入'!$J$7:$J$26,0))-'使い方'!$B$3,""),""))</f>
        <v/>
      </c>
      <c r="T16" s="35">
        <f>IF(A16="","",IF(B16="照合ID要確認","要確認",IF(L16="資格不要","資格不要",IF(I16&lt;&gt;"発行済",IF(I16="未確認","資格未確認","未発行"),IF(NOT(ISNUMBER(K16)),"期間要確認",IF(K16&lt;=0,"期間要確認",IF(K16&gt;'使い方'!$B$3,"有効開始前",IF(L16="期限なし（根拠確認済）","期限なし（確認済）",IF(OR(L16&lt;&gt;"日付あり",NOT(ISNUMBER(S16))),"期限未確認",IF(S16&lt;0,"期限切れ",IF(S16&lt;='使い方'!$B$4,"期限接近","期限内")))))))))))</f>
        <v/>
      </c>
      <c r="U16" s="35">
        <f>IF(A16="","",IF(OR(B16="照合ID要確認",C16="",AND(D16&lt;&gt;"",D16&lt;C16)),"対象要確認",IF('使い方'!$B$3&lt;C16,"対象開始前",IF(AND(D16&lt;&gt;"",'使い方'!$B$3&gt;D16),"対象終了","対象"))))</f>
        <v/>
      </c>
      <c r="V16" s="35">
        <f>IF(A16="","",IF(OR(U16="対象終了",U16="対象開始前"),"対象外",IF(OR(U16&lt;&gt;"対象",LEFT(W16,4)&lt;&gt;"要件充足",AND(T16="期限接近",M16&lt;&gt;"完了")),"要対応","対応不要")))</f>
        <v/>
      </c>
      <c r="W16" s="35">
        <f>IF(A16="","",IFERROR(IF(U16&lt;&gt;"対象",IF(U16="対象要確認","対象要確認","対象外"),IF(T16="期限切れ","期限切れ",IF(INDEX('未記入'!$F$7:$F$26,MATCH($A16,'未記入'!$J$7:$J$26,0))&lt;&gt;"修了",IF(INDEX('未記入'!$F$7:$F$26,MATCH($A16,'未記入'!$J$7:$J$26,0))="未受講","未受講",IF(INDEX('未記入'!$F$7:$F$26,MATCH($A16,'未記入'!$J$7:$J$26,0))="未達","修了条件未達","修了判定待ち")),IF(F16="研修のみ",IF(AND(N16="確認済",O16&lt;&gt;"",P16&lt;&gt;""),"要件充足（研修のみ）","証憑確認待ち"),IF(F16&lt;&gt;"研修＋認定","必要条件要確認",IF(I16&lt;&gt;"発行済","資格発行未了",IF(OR(INDEX('未記入'!$G$7:$G$26,MATCH($A16,'未記入'!$J$7:$J$26,0))="",J16=""),"資格情報要確認",IF(G16&lt;&gt;"合格","試験結果要確認",IF(AND(OR(T16="期限内",T16="期限接近",T16="期限なし（確認済）"),N16="確認済",O16&lt;&gt;"",P16&lt;&gt;""),"要件充足（期間内）","資格・期限要確認"))))))))),"照合ID要確認"))</f>
        <v/>
      </c>
    </row>
    <row r="17" ht="48" customHeight="1">
      <c r="A17" s="25"/>
      <c r="B17" s="34">
        <f>IF(A17="","",IF(COUNTIF('未記入'!$J$7:$J$26,$A17)&lt;&gt;1,"照合ID要確認",IFERROR(INDEX('未記入'!$A$7:$A$26,MATCH($A17,'未記入'!$J$7:$J$26,0)),"照合ID要確認")))</f>
        <v/>
      </c>
      <c r="C17" s="30"/>
      <c r="D17" s="30"/>
      <c r="E17" s="30"/>
      <c r="F17" s="25"/>
      <c r="G17" s="25"/>
      <c r="H17" s="30"/>
      <c r="I17" s="25"/>
      <c r="J17" s="30"/>
      <c r="K17" s="30"/>
      <c r="L17" s="25"/>
      <c r="M17" s="25"/>
      <c r="N17" s="25"/>
      <c r="O17" s="25"/>
      <c r="P17" s="30"/>
      <c r="Q17" s="30"/>
      <c r="R17" s="25"/>
      <c r="S17" s="38">
        <f>IF(A17="","",IFERROR(IF(AND(L17="日付あり",ISNUMBER(INDEX('未記入'!$H$7:$H$26,MATCH($A17,'未記入'!$J$7:$J$26,0))),INDEX('未記入'!$H$7:$H$26,MATCH($A17,'未記入'!$J$7:$J$26,0))&gt;0),INDEX('未記入'!$H$7:$H$26,MATCH($A17,'未記入'!$J$7:$J$26,0))-'使い方'!$B$3,""),""))</f>
        <v/>
      </c>
      <c r="T17" s="34">
        <f>IF(A17="","",IF(B17="照合ID要確認","要確認",IF(L17="資格不要","資格不要",IF(I17&lt;&gt;"発行済",IF(I17="未確認","資格未確認","未発行"),IF(NOT(ISNUMBER(K17)),"期間要確認",IF(K17&lt;=0,"期間要確認",IF(K17&gt;'使い方'!$B$3,"有効開始前",IF(L17="期限なし（根拠確認済）","期限なし（確認済）",IF(OR(L17&lt;&gt;"日付あり",NOT(ISNUMBER(S17))),"期限未確認",IF(S17&lt;0,"期限切れ",IF(S17&lt;='使い方'!$B$4,"期限接近","期限内")))))))))))</f>
        <v/>
      </c>
      <c r="U17" s="34">
        <f>IF(A17="","",IF(OR(B17="照合ID要確認",C17="",AND(D17&lt;&gt;"",D17&lt;C17)),"対象要確認",IF('使い方'!$B$3&lt;C17,"対象開始前",IF(AND(D17&lt;&gt;"",'使い方'!$B$3&gt;D17),"対象終了","対象"))))</f>
        <v/>
      </c>
      <c r="V17" s="34">
        <f>IF(A17="","",IF(OR(U17="対象終了",U17="対象開始前"),"対象外",IF(OR(U17&lt;&gt;"対象",LEFT(W17,4)&lt;&gt;"要件充足",AND(T17="期限接近",M17&lt;&gt;"完了")),"要対応","対応不要")))</f>
        <v/>
      </c>
      <c r="W17" s="34">
        <f>IF(A17="","",IFERROR(IF(U17&lt;&gt;"対象",IF(U17="対象要確認","対象要確認","対象外"),IF(T17="期限切れ","期限切れ",IF(INDEX('未記入'!$F$7:$F$26,MATCH($A17,'未記入'!$J$7:$J$26,0))&lt;&gt;"修了",IF(INDEX('未記入'!$F$7:$F$26,MATCH($A17,'未記入'!$J$7:$J$26,0))="未受講","未受講",IF(INDEX('未記入'!$F$7:$F$26,MATCH($A17,'未記入'!$J$7:$J$26,0))="未達","修了条件未達","修了判定待ち")),IF(F17="研修のみ",IF(AND(N17="確認済",O17&lt;&gt;"",P17&lt;&gt;""),"要件充足（研修のみ）","証憑確認待ち"),IF(F17&lt;&gt;"研修＋認定","必要条件要確認",IF(I17&lt;&gt;"発行済","資格発行未了",IF(OR(INDEX('未記入'!$G$7:$G$26,MATCH($A17,'未記入'!$J$7:$J$26,0))="",J17=""),"資格情報要確認",IF(G17&lt;&gt;"合格","試験結果要確認",IF(AND(OR(T17="期限内",T17="期限接近",T17="期限なし（確認済）"),N17="確認済",O17&lt;&gt;"",P17&lt;&gt;""),"要件充足（期間内）","資格・期限要確認"))))))))),"照合ID要確認"))</f>
        <v/>
      </c>
    </row>
    <row r="18" ht="48" customHeight="1">
      <c r="A18" s="28"/>
      <c r="B18" s="35">
        <f>IF(A18="","",IF(COUNTIF('未記入'!$J$7:$J$26,$A18)&lt;&gt;1,"照合ID要確認",IFERROR(INDEX('未記入'!$A$7:$A$26,MATCH($A18,'未記入'!$J$7:$J$26,0)),"照合ID要確認")))</f>
        <v/>
      </c>
      <c r="C18" s="31"/>
      <c r="D18" s="31"/>
      <c r="E18" s="31"/>
      <c r="F18" s="28"/>
      <c r="G18" s="28"/>
      <c r="H18" s="31"/>
      <c r="I18" s="28"/>
      <c r="J18" s="31"/>
      <c r="K18" s="31"/>
      <c r="L18" s="28"/>
      <c r="M18" s="28"/>
      <c r="N18" s="28"/>
      <c r="O18" s="28"/>
      <c r="P18" s="31"/>
      <c r="Q18" s="31"/>
      <c r="R18" s="28"/>
      <c r="S18" s="39">
        <f>IF(A18="","",IFERROR(IF(AND(L18="日付あり",ISNUMBER(INDEX('未記入'!$H$7:$H$26,MATCH($A18,'未記入'!$J$7:$J$26,0))),INDEX('未記入'!$H$7:$H$26,MATCH($A18,'未記入'!$J$7:$J$26,0))&gt;0),INDEX('未記入'!$H$7:$H$26,MATCH($A18,'未記入'!$J$7:$J$26,0))-'使い方'!$B$3,""),""))</f>
        <v/>
      </c>
      <c r="T18" s="35">
        <f>IF(A18="","",IF(B18="照合ID要確認","要確認",IF(L18="資格不要","資格不要",IF(I18&lt;&gt;"発行済",IF(I18="未確認","資格未確認","未発行"),IF(NOT(ISNUMBER(K18)),"期間要確認",IF(K18&lt;=0,"期間要確認",IF(K18&gt;'使い方'!$B$3,"有効開始前",IF(L18="期限なし（根拠確認済）","期限なし（確認済）",IF(OR(L18&lt;&gt;"日付あり",NOT(ISNUMBER(S18))),"期限未確認",IF(S18&lt;0,"期限切れ",IF(S18&lt;='使い方'!$B$4,"期限接近","期限内")))))))))))</f>
        <v/>
      </c>
      <c r="U18" s="35">
        <f>IF(A18="","",IF(OR(B18="照合ID要確認",C18="",AND(D18&lt;&gt;"",D18&lt;C18)),"対象要確認",IF('使い方'!$B$3&lt;C18,"対象開始前",IF(AND(D18&lt;&gt;"",'使い方'!$B$3&gt;D18),"対象終了","対象"))))</f>
        <v/>
      </c>
      <c r="V18" s="35">
        <f>IF(A18="","",IF(OR(U18="対象終了",U18="対象開始前"),"対象外",IF(OR(U18&lt;&gt;"対象",LEFT(W18,4)&lt;&gt;"要件充足",AND(T18="期限接近",M18&lt;&gt;"完了")),"要対応","対応不要")))</f>
        <v/>
      </c>
      <c r="W18" s="35">
        <f>IF(A18="","",IFERROR(IF(U18&lt;&gt;"対象",IF(U18="対象要確認","対象要確認","対象外"),IF(T18="期限切れ","期限切れ",IF(INDEX('未記入'!$F$7:$F$26,MATCH($A18,'未記入'!$J$7:$J$26,0))&lt;&gt;"修了",IF(INDEX('未記入'!$F$7:$F$26,MATCH($A18,'未記入'!$J$7:$J$26,0))="未受講","未受講",IF(INDEX('未記入'!$F$7:$F$26,MATCH($A18,'未記入'!$J$7:$J$26,0))="未達","修了条件未達","修了判定待ち")),IF(F18="研修のみ",IF(AND(N18="確認済",O18&lt;&gt;"",P18&lt;&gt;""),"要件充足（研修のみ）","証憑確認待ち"),IF(F18&lt;&gt;"研修＋認定","必要条件要確認",IF(I18&lt;&gt;"発行済","資格発行未了",IF(OR(INDEX('未記入'!$G$7:$G$26,MATCH($A18,'未記入'!$J$7:$J$26,0))="",J18=""),"資格情報要確認",IF(G18&lt;&gt;"合格","試験結果要確認",IF(AND(OR(T18="期限内",T18="期限接近",T18="期限なし（確認済）"),N18="確認済",O18&lt;&gt;"",P18&lt;&gt;""),"要件充足（期間内）","資格・期限要確認"))))))))),"照合ID要確認"))</f>
        <v/>
      </c>
    </row>
    <row r="19" ht="48" customHeight="1">
      <c r="A19" s="25"/>
      <c r="B19" s="34">
        <f>IF(A19="","",IF(COUNTIF('未記入'!$J$7:$J$26,$A19)&lt;&gt;1,"照合ID要確認",IFERROR(INDEX('未記入'!$A$7:$A$26,MATCH($A19,'未記入'!$J$7:$J$26,0)),"照合ID要確認")))</f>
        <v/>
      </c>
      <c r="C19" s="30"/>
      <c r="D19" s="30"/>
      <c r="E19" s="30"/>
      <c r="F19" s="25"/>
      <c r="G19" s="25"/>
      <c r="H19" s="30"/>
      <c r="I19" s="25"/>
      <c r="J19" s="30"/>
      <c r="K19" s="30"/>
      <c r="L19" s="25"/>
      <c r="M19" s="25"/>
      <c r="N19" s="25"/>
      <c r="O19" s="25"/>
      <c r="P19" s="30"/>
      <c r="Q19" s="30"/>
      <c r="R19" s="25"/>
      <c r="S19" s="38">
        <f>IF(A19="","",IFERROR(IF(AND(L19="日付あり",ISNUMBER(INDEX('未記入'!$H$7:$H$26,MATCH($A19,'未記入'!$J$7:$J$26,0))),INDEX('未記入'!$H$7:$H$26,MATCH($A19,'未記入'!$J$7:$J$26,0))&gt;0),INDEX('未記入'!$H$7:$H$26,MATCH($A19,'未記入'!$J$7:$J$26,0))-'使い方'!$B$3,""),""))</f>
        <v/>
      </c>
      <c r="T19" s="34">
        <f>IF(A19="","",IF(B19="照合ID要確認","要確認",IF(L19="資格不要","資格不要",IF(I19&lt;&gt;"発行済",IF(I19="未確認","資格未確認","未発行"),IF(NOT(ISNUMBER(K19)),"期間要確認",IF(K19&lt;=0,"期間要確認",IF(K19&gt;'使い方'!$B$3,"有効開始前",IF(L19="期限なし（根拠確認済）","期限なし（確認済）",IF(OR(L19&lt;&gt;"日付あり",NOT(ISNUMBER(S19))),"期限未確認",IF(S19&lt;0,"期限切れ",IF(S19&lt;='使い方'!$B$4,"期限接近","期限内")))))))))))</f>
        <v/>
      </c>
      <c r="U19" s="34">
        <f>IF(A19="","",IF(OR(B19="照合ID要確認",C19="",AND(D19&lt;&gt;"",D19&lt;C19)),"対象要確認",IF('使い方'!$B$3&lt;C19,"対象開始前",IF(AND(D19&lt;&gt;"",'使い方'!$B$3&gt;D19),"対象終了","対象"))))</f>
        <v/>
      </c>
      <c r="V19" s="34">
        <f>IF(A19="","",IF(OR(U19="対象終了",U19="対象開始前"),"対象外",IF(OR(U19&lt;&gt;"対象",LEFT(W19,4)&lt;&gt;"要件充足",AND(T19="期限接近",M19&lt;&gt;"完了")),"要対応","対応不要")))</f>
        <v/>
      </c>
      <c r="W19" s="34">
        <f>IF(A19="","",IFERROR(IF(U19&lt;&gt;"対象",IF(U19="対象要確認","対象要確認","対象外"),IF(T19="期限切れ","期限切れ",IF(INDEX('未記入'!$F$7:$F$26,MATCH($A19,'未記入'!$J$7:$J$26,0))&lt;&gt;"修了",IF(INDEX('未記入'!$F$7:$F$26,MATCH($A19,'未記入'!$J$7:$J$26,0))="未受講","未受講",IF(INDEX('未記入'!$F$7:$F$26,MATCH($A19,'未記入'!$J$7:$J$26,0))="未達","修了条件未達","修了判定待ち")),IF(F19="研修のみ",IF(AND(N19="確認済",O19&lt;&gt;"",P19&lt;&gt;""),"要件充足（研修のみ）","証憑確認待ち"),IF(F19&lt;&gt;"研修＋認定","必要条件要確認",IF(I19&lt;&gt;"発行済","資格発行未了",IF(OR(INDEX('未記入'!$G$7:$G$26,MATCH($A19,'未記入'!$J$7:$J$26,0))="",J19=""),"資格情報要確認",IF(G19&lt;&gt;"合格","試験結果要確認",IF(AND(OR(T19="期限内",T19="期限接近",T19="期限なし（確認済）"),N19="確認済",O19&lt;&gt;"",P19&lt;&gt;""),"要件充足（期間内）","資格・期限要確認"))))))))),"照合ID要確認"))</f>
        <v/>
      </c>
    </row>
    <row r="20" ht="48" customHeight="1">
      <c r="A20" s="28"/>
      <c r="B20" s="35">
        <f>IF(A20="","",IF(COUNTIF('未記入'!$J$7:$J$26,$A20)&lt;&gt;1,"照合ID要確認",IFERROR(INDEX('未記入'!$A$7:$A$26,MATCH($A20,'未記入'!$J$7:$J$26,0)),"照合ID要確認")))</f>
        <v/>
      </c>
      <c r="C20" s="31"/>
      <c r="D20" s="31"/>
      <c r="E20" s="31"/>
      <c r="F20" s="28"/>
      <c r="G20" s="28"/>
      <c r="H20" s="31"/>
      <c r="I20" s="28"/>
      <c r="J20" s="31"/>
      <c r="K20" s="31"/>
      <c r="L20" s="28"/>
      <c r="M20" s="28"/>
      <c r="N20" s="28"/>
      <c r="O20" s="28"/>
      <c r="P20" s="31"/>
      <c r="Q20" s="31"/>
      <c r="R20" s="28"/>
      <c r="S20" s="39">
        <f>IF(A20="","",IFERROR(IF(AND(L20="日付あり",ISNUMBER(INDEX('未記入'!$H$7:$H$26,MATCH($A20,'未記入'!$J$7:$J$26,0))),INDEX('未記入'!$H$7:$H$26,MATCH($A20,'未記入'!$J$7:$J$26,0))&gt;0),INDEX('未記入'!$H$7:$H$26,MATCH($A20,'未記入'!$J$7:$J$26,0))-'使い方'!$B$3,""),""))</f>
        <v/>
      </c>
      <c r="T20" s="35">
        <f>IF(A20="","",IF(B20="照合ID要確認","要確認",IF(L20="資格不要","資格不要",IF(I20&lt;&gt;"発行済",IF(I20="未確認","資格未確認","未発行"),IF(NOT(ISNUMBER(K20)),"期間要確認",IF(K20&lt;=0,"期間要確認",IF(K20&gt;'使い方'!$B$3,"有効開始前",IF(L20="期限なし（根拠確認済）","期限なし（確認済）",IF(OR(L20&lt;&gt;"日付あり",NOT(ISNUMBER(S20))),"期限未確認",IF(S20&lt;0,"期限切れ",IF(S20&lt;='使い方'!$B$4,"期限接近","期限内")))))))))))</f>
        <v/>
      </c>
      <c r="U20" s="35">
        <f>IF(A20="","",IF(OR(B20="照合ID要確認",C20="",AND(D20&lt;&gt;"",D20&lt;C20)),"対象要確認",IF('使い方'!$B$3&lt;C20,"対象開始前",IF(AND(D20&lt;&gt;"",'使い方'!$B$3&gt;D20),"対象終了","対象"))))</f>
        <v/>
      </c>
      <c r="V20" s="35">
        <f>IF(A20="","",IF(OR(U20="対象終了",U20="対象開始前"),"対象外",IF(OR(U20&lt;&gt;"対象",LEFT(W20,4)&lt;&gt;"要件充足",AND(T20="期限接近",M20&lt;&gt;"完了")),"要対応","対応不要")))</f>
        <v/>
      </c>
      <c r="W20" s="35">
        <f>IF(A20="","",IFERROR(IF(U20&lt;&gt;"対象",IF(U20="対象要確認","対象要確認","対象外"),IF(T20="期限切れ","期限切れ",IF(INDEX('未記入'!$F$7:$F$26,MATCH($A20,'未記入'!$J$7:$J$26,0))&lt;&gt;"修了",IF(INDEX('未記入'!$F$7:$F$26,MATCH($A20,'未記入'!$J$7:$J$26,0))="未受講","未受講",IF(INDEX('未記入'!$F$7:$F$26,MATCH($A20,'未記入'!$J$7:$J$26,0))="未達","修了条件未達","修了判定待ち")),IF(F20="研修のみ",IF(AND(N20="確認済",O20&lt;&gt;"",P20&lt;&gt;""),"要件充足（研修のみ）","証憑確認待ち"),IF(F20&lt;&gt;"研修＋認定","必要条件要確認",IF(I20&lt;&gt;"発行済","資格発行未了",IF(OR(INDEX('未記入'!$G$7:$G$26,MATCH($A20,'未記入'!$J$7:$J$26,0))="",J20=""),"資格情報要確認",IF(G20&lt;&gt;"合格","試験結果要確認",IF(AND(OR(T20="期限内",T20="期限接近",T20="期限なし（確認済）"),N20="確認済",O20&lt;&gt;"",P20&lt;&gt;""),"要件充足（期間内）","資格・期限要確認"))))))))),"照合ID要確認"))</f>
        <v/>
      </c>
    </row>
    <row r="21" ht="48" customHeight="1">
      <c r="A21" s="25"/>
      <c r="B21" s="34">
        <f>IF(A21="","",IF(COUNTIF('未記入'!$J$7:$J$26,$A21)&lt;&gt;1,"照合ID要確認",IFERROR(INDEX('未記入'!$A$7:$A$26,MATCH($A21,'未記入'!$J$7:$J$26,0)),"照合ID要確認")))</f>
        <v/>
      </c>
      <c r="C21" s="30"/>
      <c r="D21" s="30"/>
      <c r="E21" s="30"/>
      <c r="F21" s="25"/>
      <c r="G21" s="25"/>
      <c r="H21" s="30"/>
      <c r="I21" s="25"/>
      <c r="J21" s="30"/>
      <c r="K21" s="30"/>
      <c r="L21" s="25"/>
      <c r="M21" s="25"/>
      <c r="N21" s="25"/>
      <c r="O21" s="25"/>
      <c r="P21" s="30"/>
      <c r="Q21" s="30"/>
      <c r="R21" s="25"/>
      <c r="S21" s="38">
        <f>IF(A21="","",IFERROR(IF(AND(L21="日付あり",ISNUMBER(INDEX('未記入'!$H$7:$H$26,MATCH($A21,'未記入'!$J$7:$J$26,0))),INDEX('未記入'!$H$7:$H$26,MATCH($A21,'未記入'!$J$7:$J$26,0))&gt;0),INDEX('未記入'!$H$7:$H$26,MATCH($A21,'未記入'!$J$7:$J$26,0))-'使い方'!$B$3,""),""))</f>
        <v/>
      </c>
      <c r="T21" s="34">
        <f>IF(A21="","",IF(B21="照合ID要確認","要確認",IF(L21="資格不要","資格不要",IF(I21&lt;&gt;"発行済",IF(I21="未確認","資格未確認","未発行"),IF(NOT(ISNUMBER(K21)),"期間要確認",IF(K21&lt;=0,"期間要確認",IF(K21&gt;'使い方'!$B$3,"有効開始前",IF(L21="期限なし（根拠確認済）","期限なし（確認済）",IF(OR(L21&lt;&gt;"日付あり",NOT(ISNUMBER(S21))),"期限未確認",IF(S21&lt;0,"期限切れ",IF(S21&lt;='使い方'!$B$4,"期限接近","期限内")))))))))))</f>
        <v/>
      </c>
      <c r="U21" s="34">
        <f>IF(A21="","",IF(OR(B21="照合ID要確認",C21="",AND(D21&lt;&gt;"",D21&lt;C21)),"対象要確認",IF('使い方'!$B$3&lt;C21,"対象開始前",IF(AND(D21&lt;&gt;"",'使い方'!$B$3&gt;D21),"対象終了","対象"))))</f>
        <v/>
      </c>
      <c r="V21" s="34">
        <f>IF(A21="","",IF(OR(U21="対象終了",U21="対象開始前"),"対象外",IF(OR(U21&lt;&gt;"対象",LEFT(W21,4)&lt;&gt;"要件充足",AND(T21="期限接近",M21&lt;&gt;"完了")),"要対応","対応不要")))</f>
        <v/>
      </c>
      <c r="W21" s="34">
        <f>IF(A21="","",IFERROR(IF(U21&lt;&gt;"対象",IF(U21="対象要確認","対象要確認","対象外"),IF(T21="期限切れ","期限切れ",IF(INDEX('未記入'!$F$7:$F$26,MATCH($A21,'未記入'!$J$7:$J$26,0))&lt;&gt;"修了",IF(INDEX('未記入'!$F$7:$F$26,MATCH($A21,'未記入'!$J$7:$J$26,0))="未受講","未受講",IF(INDEX('未記入'!$F$7:$F$26,MATCH($A21,'未記入'!$J$7:$J$26,0))="未達","修了条件未達","修了判定待ち")),IF(F21="研修のみ",IF(AND(N21="確認済",O21&lt;&gt;"",P21&lt;&gt;""),"要件充足（研修のみ）","証憑確認待ち"),IF(F21&lt;&gt;"研修＋認定","必要条件要確認",IF(I21&lt;&gt;"発行済","資格発行未了",IF(OR(INDEX('未記入'!$G$7:$G$26,MATCH($A21,'未記入'!$J$7:$J$26,0))="",J21=""),"資格情報要確認",IF(G21&lt;&gt;"合格","試験結果要確認",IF(AND(OR(T21="期限内",T21="期限接近",T21="期限なし（確認済）"),N21="確認済",O21&lt;&gt;"",P21&lt;&gt;""),"要件充足（期間内）","資格・期限要確認"))))))))),"照合ID要確認"))</f>
        <v/>
      </c>
    </row>
    <row r="22" ht="48" customHeight="1">
      <c r="A22" s="28"/>
      <c r="B22" s="35">
        <f>IF(A22="","",IF(COUNTIF('未記入'!$J$7:$J$26,$A22)&lt;&gt;1,"照合ID要確認",IFERROR(INDEX('未記入'!$A$7:$A$26,MATCH($A22,'未記入'!$J$7:$J$26,0)),"照合ID要確認")))</f>
        <v/>
      </c>
      <c r="C22" s="31"/>
      <c r="D22" s="31"/>
      <c r="E22" s="31"/>
      <c r="F22" s="28"/>
      <c r="G22" s="28"/>
      <c r="H22" s="31"/>
      <c r="I22" s="28"/>
      <c r="J22" s="31"/>
      <c r="K22" s="31"/>
      <c r="L22" s="28"/>
      <c r="M22" s="28"/>
      <c r="N22" s="28"/>
      <c r="O22" s="28"/>
      <c r="P22" s="31"/>
      <c r="Q22" s="31"/>
      <c r="R22" s="28"/>
      <c r="S22" s="39">
        <f>IF(A22="","",IFERROR(IF(AND(L22="日付あり",ISNUMBER(INDEX('未記入'!$H$7:$H$26,MATCH($A22,'未記入'!$J$7:$J$26,0))),INDEX('未記入'!$H$7:$H$26,MATCH($A22,'未記入'!$J$7:$J$26,0))&gt;0),INDEX('未記入'!$H$7:$H$26,MATCH($A22,'未記入'!$J$7:$J$26,0))-'使い方'!$B$3,""),""))</f>
        <v/>
      </c>
      <c r="T22" s="35">
        <f>IF(A22="","",IF(B22="照合ID要確認","要確認",IF(L22="資格不要","資格不要",IF(I22&lt;&gt;"発行済",IF(I22="未確認","資格未確認","未発行"),IF(NOT(ISNUMBER(K22)),"期間要確認",IF(K22&lt;=0,"期間要確認",IF(K22&gt;'使い方'!$B$3,"有効開始前",IF(L22="期限なし（根拠確認済）","期限なし（確認済）",IF(OR(L22&lt;&gt;"日付あり",NOT(ISNUMBER(S22))),"期限未確認",IF(S22&lt;0,"期限切れ",IF(S22&lt;='使い方'!$B$4,"期限接近","期限内")))))))))))</f>
        <v/>
      </c>
      <c r="U22" s="35">
        <f>IF(A22="","",IF(OR(B22="照合ID要確認",C22="",AND(D22&lt;&gt;"",D22&lt;C22)),"対象要確認",IF('使い方'!$B$3&lt;C22,"対象開始前",IF(AND(D22&lt;&gt;"",'使い方'!$B$3&gt;D22),"対象終了","対象"))))</f>
        <v/>
      </c>
      <c r="V22" s="35">
        <f>IF(A22="","",IF(OR(U22="対象終了",U22="対象開始前"),"対象外",IF(OR(U22&lt;&gt;"対象",LEFT(W22,4)&lt;&gt;"要件充足",AND(T22="期限接近",M22&lt;&gt;"完了")),"要対応","対応不要")))</f>
        <v/>
      </c>
      <c r="W22" s="35">
        <f>IF(A22="","",IFERROR(IF(U22&lt;&gt;"対象",IF(U22="対象要確認","対象要確認","対象外"),IF(T22="期限切れ","期限切れ",IF(INDEX('未記入'!$F$7:$F$26,MATCH($A22,'未記入'!$J$7:$J$26,0))&lt;&gt;"修了",IF(INDEX('未記入'!$F$7:$F$26,MATCH($A22,'未記入'!$J$7:$J$26,0))="未受講","未受講",IF(INDEX('未記入'!$F$7:$F$26,MATCH($A22,'未記入'!$J$7:$J$26,0))="未達","修了条件未達","修了判定待ち")),IF(F22="研修のみ",IF(AND(N22="確認済",O22&lt;&gt;"",P22&lt;&gt;""),"要件充足（研修のみ）","証憑確認待ち"),IF(F22&lt;&gt;"研修＋認定","必要条件要確認",IF(I22&lt;&gt;"発行済","資格発行未了",IF(OR(INDEX('未記入'!$G$7:$G$26,MATCH($A22,'未記入'!$J$7:$J$26,0))="",J22=""),"資格情報要確認",IF(G22&lt;&gt;"合格","試験結果要確認",IF(AND(OR(T22="期限内",T22="期限接近",T22="期限なし（確認済）"),N22="確認済",O22&lt;&gt;"",P22&lt;&gt;""),"要件充足（期間内）","資格・期限要確認"))))))))),"照合ID要確認"))</f>
        <v/>
      </c>
    </row>
    <row r="23" ht="48" customHeight="1">
      <c r="A23" s="25"/>
      <c r="B23" s="34">
        <f>IF(A23="","",IF(COUNTIF('未記入'!$J$7:$J$26,$A23)&lt;&gt;1,"照合ID要確認",IFERROR(INDEX('未記入'!$A$7:$A$26,MATCH($A23,'未記入'!$J$7:$J$26,0)),"照合ID要確認")))</f>
        <v/>
      </c>
      <c r="C23" s="30"/>
      <c r="D23" s="30"/>
      <c r="E23" s="30"/>
      <c r="F23" s="25"/>
      <c r="G23" s="25"/>
      <c r="H23" s="30"/>
      <c r="I23" s="25"/>
      <c r="J23" s="30"/>
      <c r="K23" s="30"/>
      <c r="L23" s="25"/>
      <c r="M23" s="25"/>
      <c r="N23" s="25"/>
      <c r="O23" s="25"/>
      <c r="P23" s="30"/>
      <c r="Q23" s="30"/>
      <c r="R23" s="25"/>
      <c r="S23" s="38">
        <f>IF(A23="","",IFERROR(IF(AND(L23="日付あり",ISNUMBER(INDEX('未記入'!$H$7:$H$26,MATCH($A23,'未記入'!$J$7:$J$26,0))),INDEX('未記入'!$H$7:$H$26,MATCH($A23,'未記入'!$J$7:$J$26,0))&gt;0),INDEX('未記入'!$H$7:$H$26,MATCH($A23,'未記入'!$J$7:$J$26,0))-'使い方'!$B$3,""),""))</f>
        <v/>
      </c>
      <c r="T23" s="34">
        <f>IF(A23="","",IF(B23="照合ID要確認","要確認",IF(L23="資格不要","資格不要",IF(I23&lt;&gt;"発行済",IF(I23="未確認","資格未確認","未発行"),IF(NOT(ISNUMBER(K23)),"期間要確認",IF(K23&lt;=0,"期間要確認",IF(K23&gt;'使い方'!$B$3,"有効開始前",IF(L23="期限なし（根拠確認済）","期限なし（確認済）",IF(OR(L23&lt;&gt;"日付あり",NOT(ISNUMBER(S23))),"期限未確認",IF(S23&lt;0,"期限切れ",IF(S23&lt;='使い方'!$B$4,"期限接近","期限内")))))))))))</f>
        <v/>
      </c>
      <c r="U23" s="34">
        <f>IF(A23="","",IF(OR(B23="照合ID要確認",C23="",AND(D23&lt;&gt;"",D23&lt;C23)),"対象要確認",IF('使い方'!$B$3&lt;C23,"対象開始前",IF(AND(D23&lt;&gt;"",'使い方'!$B$3&gt;D23),"対象終了","対象"))))</f>
        <v/>
      </c>
      <c r="V23" s="34">
        <f>IF(A23="","",IF(OR(U23="対象終了",U23="対象開始前"),"対象外",IF(OR(U23&lt;&gt;"対象",LEFT(W23,4)&lt;&gt;"要件充足",AND(T23="期限接近",M23&lt;&gt;"完了")),"要対応","対応不要")))</f>
        <v/>
      </c>
      <c r="W23" s="34">
        <f>IF(A23="","",IFERROR(IF(U23&lt;&gt;"対象",IF(U23="対象要確認","対象要確認","対象外"),IF(T23="期限切れ","期限切れ",IF(INDEX('未記入'!$F$7:$F$26,MATCH($A23,'未記入'!$J$7:$J$26,0))&lt;&gt;"修了",IF(INDEX('未記入'!$F$7:$F$26,MATCH($A23,'未記入'!$J$7:$J$26,0))="未受講","未受講",IF(INDEX('未記入'!$F$7:$F$26,MATCH($A23,'未記入'!$J$7:$J$26,0))="未達","修了条件未達","修了判定待ち")),IF(F23="研修のみ",IF(AND(N23="確認済",O23&lt;&gt;"",P23&lt;&gt;""),"要件充足（研修のみ）","証憑確認待ち"),IF(F23&lt;&gt;"研修＋認定","必要条件要確認",IF(I23&lt;&gt;"発行済","資格発行未了",IF(OR(INDEX('未記入'!$G$7:$G$26,MATCH($A23,'未記入'!$J$7:$J$26,0))="",J23=""),"資格情報要確認",IF(G23&lt;&gt;"合格","試験結果要確認",IF(AND(OR(T23="期限内",T23="期限接近",T23="期限なし（確認済）"),N23="確認済",O23&lt;&gt;"",P23&lt;&gt;""),"要件充足（期間内）","資格・期限要確認"))))))))),"照合ID要確認"))</f>
        <v/>
      </c>
    </row>
    <row r="24" ht="48" customHeight="1">
      <c r="A24" s="28"/>
      <c r="B24" s="35">
        <f>IF(A24="","",IF(COUNTIF('未記入'!$J$7:$J$26,$A24)&lt;&gt;1,"照合ID要確認",IFERROR(INDEX('未記入'!$A$7:$A$26,MATCH($A24,'未記入'!$J$7:$J$26,0)),"照合ID要確認")))</f>
        <v/>
      </c>
      <c r="C24" s="31"/>
      <c r="D24" s="31"/>
      <c r="E24" s="31"/>
      <c r="F24" s="28"/>
      <c r="G24" s="28"/>
      <c r="H24" s="31"/>
      <c r="I24" s="28"/>
      <c r="J24" s="31"/>
      <c r="K24" s="31"/>
      <c r="L24" s="28"/>
      <c r="M24" s="28"/>
      <c r="N24" s="28"/>
      <c r="O24" s="28"/>
      <c r="P24" s="31"/>
      <c r="Q24" s="31"/>
      <c r="R24" s="28"/>
      <c r="S24" s="39">
        <f>IF(A24="","",IFERROR(IF(AND(L24="日付あり",ISNUMBER(INDEX('未記入'!$H$7:$H$26,MATCH($A24,'未記入'!$J$7:$J$26,0))),INDEX('未記入'!$H$7:$H$26,MATCH($A24,'未記入'!$J$7:$J$26,0))&gt;0),INDEX('未記入'!$H$7:$H$26,MATCH($A24,'未記入'!$J$7:$J$26,0))-'使い方'!$B$3,""),""))</f>
        <v/>
      </c>
      <c r="T24" s="35">
        <f>IF(A24="","",IF(B24="照合ID要確認","要確認",IF(L24="資格不要","資格不要",IF(I24&lt;&gt;"発行済",IF(I24="未確認","資格未確認","未発行"),IF(NOT(ISNUMBER(K24)),"期間要確認",IF(K24&lt;=0,"期間要確認",IF(K24&gt;'使い方'!$B$3,"有効開始前",IF(L24="期限なし（根拠確認済）","期限なし（確認済）",IF(OR(L24&lt;&gt;"日付あり",NOT(ISNUMBER(S24))),"期限未確認",IF(S24&lt;0,"期限切れ",IF(S24&lt;='使い方'!$B$4,"期限接近","期限内")))))))))))</f>
        <v/>
      </c>
      <c r="U24" s="35">
        <f>IF(A24="","",IF(OR(B24="照合ID要確認",C24="",AND(D24&lt;&gt;"",D24&lt;C24)),"対象要確認",IF('使い方'!$B$3&lt;C24,"対象開始前",IF(AND(D24&lt;&gt;"",'使い方'!$B$3&gt;D24),"対象終了","対象"))))</f>
        <v/>
      </c>
      <c r="V24" s="35">
        <f>IF(A24="","",IF(OR(U24="対象終了",U24="対象開始前"),"対象外",IF(OR(U24&lt;&gt;"対象",LEFT(W24,4)&lt;&gt;"要件充足",AND(T24="期限接近",M24&lt;&gt;"完了")),"要対応","対応不要")))</f>
        <v/>
      </c>
      <c r="W24" s="35">
        <f>IF(A24="","",IFERROR(IF(U24&lt;&gt;"対象",IF(U24="対象要確認","対象要確認","対象外"),IF(T24="期限切れ","期限切れ",IF(INDEX('未記入'!$F$7:$F$26,MATCH($A24,'未記入'!$J$7:$J$26,0))&lt;&gt;"修了",IF(INDEX('未記入'!$F$7:$F$26,MATCH($A24,'未記入'!$J$7:$J$26,0))="未受講","未受講",IF(INDEX('未記入'!$F$7:$F$26,MATCH($A24,'未記入'!$J$7:$J$26,0))="未達","修了条件未達","修了判定待ち")),IF(F24="研修のみ",IF(AND(N24="確認済",O24&lt;&gt;"",P24&lt;&gt;""),"要件充足（研修のみ）","証憑確認待ち"),IF(F24&lt;&gt;"研修＋認定","必要条件要確認",IF(I24&lt;&gt;"発行済","資格発行未了",IF(OR(INDEX('未記入'!$G$7:$G$26,MATCH($A24,'未記入'!$J$7:$J$26,0))="",J24=""),"資格情報要確認",IF(G24&lt;&gt;"合格","試験結果要確認",IF(AND(OR(T24="期限内",T24="期限接近",T24="期限なし（確認済）"),N24="確認済",O24&lt;&gt;"",P24&lt;&gt;""),"要件充足（期間内）","資格・期限要確認"))))))))),"照合ID要確認"))</f>
        <v/>
      </c>
    </row>
    <row r="25" ht="48" customHeight="1">
      <c r="A25" s="25"/>
      <c r="B25" s="34">
        <f>IF(A25="","",IF(COUNTIF('未記入'!$J$7:$J$26,$A25)&lt;&gt;1,"照合ID要確認",IFERROR(INDEX('未記入'!$A$7:$A$26,MATCH($A25,'未記入'!$J$7:$J$26,0)),"照合ID要確認")))</f>
        <v/>
      </c>
      <c r="C25" s="30"/>
      <c r="D25" s="30"/>
      <c r="E25" s="30"/>
      <c r="F25" s="25"/>
      <c r="G25" s="25"/>
      <c r="H25" s="30"/>
      <c r="I25" s="25"/>
      <c r="J25" s="30"/>
      <c r="K25" s="30"/>
      <c r="L25" s="25"/>
      <c r="M25" s="25"/>
      <c r="N25" s="25"/>
      <c r="O25" s="25"/>
      <c r="P25" s="30"/>
      <c r="Q25" s="30"/>
      <c r="R25" s="25"/>
      <c r="S25" s="38">
        <f>IF(A25="","",IFERROR(IF(AND(L25="日付あり",ISNUMBER(INDEX('未記入'!$H$7:$H$26,MATCH($A25,'未記入'!$J$7:$J$26,0))),INDEX('未記入'!$H$7:$H$26,MATCH($A25,'未記入'!$J$7:$J$26,0))&gt;0),INDEX('未記入'!$H$7:$H$26,MATCH($A25,'未記入'!$J$7:$J$26,0))-'使い方'!$B$3,""),""))</f>
        <v/>
      </c>
      <c r="T25" s="34">
        <f>IF(A25="","",IF(B25="照合ID要確認","要確認",IF(L25="資格不要","資格不要",IF(I25&lt;&gt;"発行済",IF(I25="未確認","資格未確認","未発行"),IF(NOT(ISNUMBER(K25)),"期間要確認",IF(K25&lt;=0,"期間要確認",IF(K25&gt;'使い方'!$B$3,"有効開始前",IF(L25="期限なし（根拠確認済）","期限なし（確認済）",IF(OR(L25&lt;&gt;"日付あり",NOT(ISNUMBER(S25))),"期限未確認",IF(S25&lt;0,"期限切れ",IF(S25&lt;='使い方'!$B$4,"期限接近","期限内")))))))))))</f>
        <v/>
      </c>
      <c r="U25" s="34">
        <f>IF(A25="","",IF(OR(B25="照合ID要確認",C25="",AND(D25&lt;&gt;"",D25&lt;C25)),"対象要確認",IF('使い方'!$B$3&lt;C25,"対象開始前",IF(AND(D25&lt;&gt;"",'使い方'!$B$3&gt;D25),"対象終了","対象"))))</f>
        <v/>
      </c>
      <c r="V25" s="34">
        <f>IF(A25="","",IF(OR(U25="対象終了",U25="対象開始前"),"対象外",IF(OR(U25&lt;&gt;"対象",LEFT(W25,4)&lt;&gt;"要件充足",AND(T25="期限接近",M25&lt;&gt;"完了")),"要対応","対応不要")))</f>
        <v/>
      </c>
      <c r="W25" s="34">
        <f>IF(A25="","",IFERROR(IF(U25&lt;&gt;"対象",IF(U25="対象要確認","対象要確認","対象外"),IF(T25="期限切れ","期限切れ",IF(INDEX('未記入'!$F$7:$F$26,MATCH($A25,'未記入'!$J$7:$J$26,0))&lt;&gt;"修了",IF(INDEX('未記入'!$F$7:$F$26,MATCH($A25,'未記入'!$J$7:$J$26,0))="未受講","未受講",IF(INDEX('未記入'!$F$7:$F$26,MATCH($A25,'未記入'!$J$7:$J$26,0))="未達","修了条件未達","修了判定待ち")),IF(F25="研修のみ",IF(AND(N25="確認済",O25&lt;&gt;"",P25&lt;&gt;""),"要件充足（研修のみ）","証憑確認待ち"),IF(F25&lt;&gt;"研修＋認定","必要条件要確認",IF(I25&lt;&gt;"発行済","資格発行未了",IF(OR(INDEX('未記入'!$G$7:$G$26,MATCH($A25,'未記入'!$J$7:$J$26,0))="",J25=""),"資格情報要確認",IF(G25&lt;&gt;"合格","試験結果要確認",IF(AND(OR(T25="期限内",T25="期限接近",T25="期限なし（確認済）"),N25="確認済",O25&lt;&gt;"",P25&lt;&gt;""),"要件充足（期間内）","資格・期限要確認"))))))))),"照合ID要確認"))</f>
        <v/>
      </c>
    </row>
    <row r="26" ht="48" customHeight="1">
      <c r="A26" s="28"/>
      <c r="B26" s="35">
        <f>IF(A26="","",IF(COUNTIF('未記入'!$J$7:$J$26,$A26)&lt;&gt;1,"照合ID要確認",IFERROR(INDEX('未記入'!$A$7:$A$26,MATCH($A26,'未記入'!$J$7:$J$26,0)),"照合ID要確認")))</f>
        <v/>
      </c>
      <c r="C26" s="31"/>
      <c r="D26" s="31"/>
      <c r="E26" s="31"/>
      <c r="F26" s="28"/>
      <c r="G26" s="28"/>
      <c r="H26" s="31"/>
      <c r="I26" s="28"/>
      <c r="J26" s="31"/>
      <c r="K26" s="31"/>
      <c r="L26" s="28"/>
      <c r="M26" s="28"/>
      <c r="N26" s="28"/>
      <c r="O26" s="28"/>
      <c r="P26" s="31"/>
      <c r="Q26" s="31"/>
      <c r="R26" s="28"/>
      <c r="S26" s="39">
        <f>IF(A26="","",IFERROR(IF(AND(L26="日付あり",ISNUMBER(INDEX('未記入'!$H$7:$H$26,MATCH($A26,'未記入'!$J$7:$J$26,0))),INDEX('未記入'!$H$7:$H$26,MATCH($A26,'未記入'!$J$7:$J$26,0))&gt;0),INDEX('未記入'!$H$7:$H$26,MATCH($A26,'未記入'!$J$7:$J$26,0))-'使い方'!$B$3,""),""))</f>
        <v/>
      </c>
      <c r="T26" s="35">
        <f>IF(A26="","",IF(B26="照合ID要確認","要確認",IF(L26="資格不要","資格不要",IF(I26&lt;&gt;"発行済",IF(I26="未確認","資格未確認","未発行"),IF(NOT(ISNUMBER(K26)),"期間要確認",IF(K26&lt;=0,"期間要確認",IF(K26&gt;'使い方'!$B$3,"有効開始前",IF(L26="期限なし（根拠確認済）","期限なし（確認済）",IF(OR(L26&lt;&gt;"日付あり",NOT(ISNUMBER(S26))),"期限未確認",IF(S26&lt;0,"期限切れ",IF(S26&lt;='使い方'!$B$4,"期限接近","期限内")))))))))))</f>
        <v/>
      </c>
      <c r="U26" s="35">
        <f>IF(A26="","",IF(OR(B26="照合ID要確認",C26="",AND(D26&lt;&gt;"",D26&lt;C26)),"対象要確認",IF('使い方'!$B$3&lt;C26,"対象開始前",IF(AND(D26&lt;&gt;"",'使い方'!$B$3&gt;D26),"対象終了","対象"))))</f>
        <v/>
      </c>
      <c r="V26" s="35">
        <f>IF(A26="","",IF(OR(U26="対象終了",U26="対象開始前"),"対象外",IF(OR(U26&lt;&gt;"対象",LEFT(W26,4)&lt;&gt;"要件充足",AND(T26="期限接近",M26&lt;&gt;"完了")),"要対応","対応不要")))</f>
        <v/>
      </c>
      <c r="W26" s="35">
        <f>IF(A26="","",IFERROR(IF(U26&lt;&gt;"対象",IF(U26="対象要確認","対象要確認","対象外"),IF(T26="期限切れ","期限切れ",IF(INDEX('未記入'!$F$7:$F$26,MATCH($A26,'未記入'!$J$7:$J$26,0))&lt;&gt;"修了",IF(INDEX('未記入'!$F$7:$F$26,MATCH($A26,'未記入'!$J$7:$J$26,0))="未受講","未受講",IF(INDEX('未記入'!$F$7:$F$26,MATCH($A26,'未記入'!$J$7:$J$26,0))="未達","修了条件未達","修了判定待ち")),IF(F26="研修のみ",IF(AND(N26="確認済",O26&lt;&gt;"",P26&lt;&gt;""),"要件充足（研修のみ）","証憑確認待ち"),IF(F26&lt;&gt;"研修＋認定","必要条件要確認",IF(I26&lt;&gt;"発行済","資格発行未了",IF(OR(INDEX('未記入'!$G$7:$G$26,MATCH($A26,'未記入'!$J$7:$J$26,0))="",J26=""),"資格情報要確認",IF(G26&lt;&gt;"合格","試験結果要確認",IF(AND(OR(T26="期限内",T26="期限接近",T26="期限なし（確認済）"),N26="確認済",O26&lt;&gt;"",P26&lt;&gt;""),"要件充足（期間内）","資格・期限要確認"))))))))),"照合ID要確認"))</f>
        <v/>
      </c>
    </row>
  </sheetData>
  <mergeCells>
    <mergeCell ref="A1:W1"/>
    <mergeCell ref="A2:W2"/>
    <mergeCell ref="A4:W4"/>
  </mergeCells>
  <conditionalFormatting sqref="T7:T26">
    <cfRule type="expression" dxfId="7" priority="1">
      <formula>T7="期限切れ"</formula>
    </cfRule>
  </conditionalFormatting>
  <conditionalFormatting sqref="V7:V26">
    <cfRule type="expression" dxfId="8" priority="2">
      <formula>V7="要対応"</formula>
    </cfRule>
    <cfRule type="expression" dxfId="9" priority="3">
      <formula>V7="対象外"</formula>
    </cfRule>
  </conditionalFormatting>
  <dataValidations count="6">
    <dataValidation type="list" sqref="F7:F26">
      <formula1>"研修のみ,研修＋認定"</formula1>
    </dataValidation>
    <dataValidation type="list" sqref="G7:G26">
      <formula1>"未受験,結果未確認,不合格,合格"</formula1>
    </dataValidation>
    <dataValidation type="list" sqref="I7:I26">
      <formula1>"未取得,未発行,未確認,発行済,不要"</formula1>
    </dataValidation>
    <dataValidation type="list" sqref="L7:L26">
      <formula1>"日付あり,未確認,資格不要,期限なし（根拠確認済）"</formula1>
    </dataValidation>
    <dataValidation type="list" sqref="M7:M26">
      <formula1>"対象外,未了（未着手）,未了（申請中）,完了"</formula1>
    </dataValidation>
    <dataValidation type="list" sqref="N7:N26">
      <formula1>"未確認,確認済"</formula1>
    </dataValidation>
  </dataValidations>
  <pageMargins left="0.7" right="0.7" top="0.75" bottom="0.75" header="0.3" footer="0.3"/>
  <tableParts count="1">
    <tablePart ns1:id="Reed8c486e55847e8"/>
  </tableParts>
</worksheet>
</file>

<file path=xl/worksheets/sheet6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5" hidden="0" customWidth="1"/>
    <col min="2" max="2" width="23" hidden="0" customWidth="1"/>
    <col min="3" max="3" width="22" hidden="0" customWidth="1"/>
    <col min="4" max="4" width="30" hidden="0" customWidth="1"/>
    <col min="5" max="5" width="38" hidden="0" customWidth="1"/>
    <col min="6" max="6" width="17" hidden="0" customWidth="1"/>
    <col min="7" max="7" width="38" hidden="0" customWidth="1"/>
    <col min="8" max="8" width="18" hidden="0" customWidth="1"/>
  </cols>
  <sheetData>
    <row r="1" ht="36" customHeight="1">
      <c r="A1" s="7" t="str">
        <v>役割別要件と所属期間</v>
      </c>
      <c r="B1" s="7"/>
      <c r="C1" s="7"/>
      <c r="D1" s="7"/>
      <c r="E1" s="7"/>
      <c r="F1" s="7"/>
      <c r="G1" s="7"/>
      <c r="H1" s="7"/>
    </row>
    <row r="2" ht="30" customHeight="1">
      <c r="A2" s="11" t="str">
        <v>説明用の架空例｜部署名だけでなく、職務・初回／更新の段階・対象開始日で要件を選びます。</v>
      </c>
      <c r="B2" s="11"/>
      <c r="C2" s="11"/>
      <c r="D2" s="11"/>
      <c r="E2" s="11"/>
      <c r="F2" s="11"/>
      <c r="G2" s="11"/>
      <c r="H2" s="11"/>
    </row>
    <row r="3" ht="24" customHeight="1">
      <c r="A3" s="3"/>
      <c r="B3" s="3"/>
      <c r="C3" s="3"/>
      <c r="D3" s="3"/>
      <c r="E3" s="3"/>
      <c r="F3" s="3"/>
      <c r="G3" s="3"/>
      <c r="H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</row>
    <row r="5" ht="24" customHeight="1">
      <c r="A5" s="3"/>
      <c r="B5" s="3"/>
      <c r="C5" s="3"/>
      <c r="D5" s="3"/>
      <c r="E5" s="3"/>
      <c r="F5" s="3"/>
      <c r="G5" s="3"/>
      <c r="H5" s="3"/>
    </row>
    <row r="6" ht="36" customHeight="1">
      <c r="A6" s="20" t="str">
        <v>要件ID</v>
      </c>
      <c r="B6" s="20" t="str">
        <v>役割・段階</v>
      </c>
      <c r="C6" s="20" t="str">
        <v>必要研修</v>
      </c>
      <c r="D6" s="20" t="str">
        <v>研修の修了条件</v>
      </c>
      <c r="E6" s="20" t="str">
        <v>資格要件</v>
      </c>
      <c r="F6" s="20" t="str">
        <v>適用開始</v>
      </c>
      <c r="G6" s="20" t="str">
        <v>必須期限の決め方</v>
      </c>
      <c r="H6" s="20" t="str">
        <v>確定担当</v>
      </c>
    </row>
    <row r="7" ht="48" customHeight="1">
      <c r="A7" s="25" t="str">
        <v>RULE-01</v>
      </c>
      <c r="B7" s="25" t="str">
        <v>設備担当・初回</v>
      </c>
      <c r="C7" s="25" t="str">
        <v>T01 初回</v>
      </c>
      <c r="D7" s="25" t="str">
        <v>出席＋実技確認に合格</v>
      </c>
      <c r="E7" s="25" t="str">
        <v>Q01：試験合格＋資格発行＋期間内</v>
      </c>
      <c r="F7" s="30" t="n">
        <v>46266</v>
      </c>
      <c r="G7" s="25" t="str">
        <v>新規対象者は対象開始月の月末（架空）</v>
      </c>
      <c r="H7" s="25" t="str">
        <v>現場責任者</v>
      </c>
    </row>
    <row r="8" ht="48" customHeight="1">
      <c r="A8" s="28" t="str">
        <v>RULE-02</v>
      </c>
      <c r="B8" s="28" t="str">
        <v>設備担当・更新</v>
      </c>
      <c r="C8" s="28" t="str">
        <v>T01U 更新</v>
      </c>
      <c r="D8" s="28" t="str">
        <v>出席＋課題提出</v>
      </c>
      <c r="E8" s="28" t="str">
        <v>Q01：更新試験合格＋新証明確認</v>
      </c>
      <c r="F8" s="31" t="n">
        <v>46266</v>
      </c>
      <c r="G8" s="28" t="str">
        <v>現在の資格の有効期限まで（架空）</v>
      </c>
      <c r="H8" s="28" t="str">
        <v>教育担当</v>
      </c>
    </row>
    <row r="9" ht="48" customHeight="1">
      <c r="A9" s="25" t="str">
        <v>RULE-03</v>
      </c>
      <c r="B9" s="25" t="str">
        <v>事務担当</v>
      </c>
      <c r="C9" s="25" t="str">
        <v>T02 情報取扱</v>
      </c>
      <c r="D9" s="25" t="str">
        <v>受講＋確認テスト合格</v>
      </c>
      <c r="E9" s="25" t="str">
        <v>資格不要</v>
      </c>
      <c r="F9" s="30" t="n">
        <v>46113</v>
      </c>
      <c r="G9" s="25" t="str">
        <v>今回の研修は2026-09-30（架空）</v>
      </c>
      <c r="H9" s="25" t="str">
        <v>人事担当</v>
      </c>
    </row>
    <row r="12" ht="32" customHeight="1">
      <c r="A12" s="61" t="str">
        <v>所属履歴｜異動は旧期間を閉じて新期間を追加。終了日はその日を含みます。</v>
      </c>
      <c r="B12" s="61"/>
      <c r="C12" s="61"/>
      <c r="D12" s="61"/>
      <c r="E12" s="61"/>
      <c r="F12" s="61"/>
      <c r="G12" s="61"/>
      <c r="H12" s="61"/>
    </row>
    <row r="14" ht="30" customHeight="1">
      <c r="A14" s="65" t="str">
        <v>社員ID</v>
      </c>
      <c r="B14" s="65" t="str">
        <v>所属</v>
      </c>
      <c r="C14" s="65" t="str">
        <v>役割</v>
      </c>
      <c r="D14" s="65" t="str">
        <v>所属開始日</v>
      </c>
      <c r="E14" s="65" t="str">
        <v>所属終了日</v>
      </c>
      <c r="F14" s="65" t="str">
        <v>変更理由</v>
      </c>
      <c r="G14" s="65" t="str">
        <v>確認担当</v>
      </c>
      <c r="H14" s="65" t="str">
        <v>確認日</v>
      </c>
    </row>
    <row r="15" ht="38" customHeight="1">
      <c r="A15" s="69" t="str">
        <v>E001</v>
      </c>
      <c r="B15" s="69" t="str">
        <v>総務</v>
      </c>
      <c r="C15" s="69" t="str">
        <v>事務担当</v>
      </c>
      <c r="D15" s="72" t="n">
        <v>46023</v>
      </c>
      <c r="E15" s="72" t="n">
        <v>46265</v>
      </c>
      <c r="F15" s="69" t="str">
        <v>9/1付で運用へ異動</v>
      </c>
      <c r="G15" s="69" t="str">
        <v>人事担当</v>
      </c>
      <c r="H15" s="72" t="n">
        <v>46266</v>
      </c>
    </row>
    <row r="16" ht="38" customHeight="1">
      <c r="A16" s="69" t="str">
        <v>E001</v>
      </c>
      <c r="B16" s="69" t="str">
        <v>運用</v>
      </c>
      <c r="C16" s="69" t="str">
        <v>設備担当</v>
      </c>
      <c r="D16" s="72" t="n">
        <v>46266</v>
      </c>
      <c r="E16" s="72"/>
      <c r="F16" s="69" t="str">
        <v>現所属</v>
      </c>
      <c r="G16" s="69" t="str">
        <v>人事担当</v>
      </c>
      <c r="H16" s="72" t="n">
        <v>46280</v>
      </c>
    </row>
    <row r="17" ht="38" customHeight="1">
      <c r="A17" s="69" t="str">
        <v>E002</v>
      </c>
      <c r="B17" s="69" t="str">
        <v>運用</v>
      </c>
      <c r="C17" s="69" t="str">
        <v>設備担当</v>
      </c>
      <c r="D17" s="72" t="n">
        <v>45931</v>
      </c>
      <c r="E17" s="72"/>
      <c r="F17" s="69" t="str">
        <v>現所属</v>
      </c>
      <c r="G17" s="69" t="str">
        <v>人事担当</v>
      </c>
      <c r="H17" s="72" t="n">
        <v>46280</v>
      </c>
    </row>
    <row r="18" ht="38" customHeight="1">
      <c r="A18" s="69" t="str">
        <v>E003</v>
      </c>
      <c r="B18" s="69" t="str">
        <v>運用</v>
      </c>
      <c r="C18" s="69" t="str">
        <v>設備担当</v>
      </c>
      <c r="D18" s="72" t="n">
        <v>45658</v>
      </c>
      <c r="E18" s="72"/>
      <c r="F18" s="69" t="str">
        <v>現所属</v>
      </c>
      <c r="G18" s="69" t="str">
        <v>人事担当</v>
      </c>
      <c r="H18" s="72" t="n">
        <v>46280</v>
      </c>
    </row>
    <row r="19" ht="38" customHeight="1">
      <c r="A19" s="69" t="str">
        <v>E004</v>
      </c>
      <c r="B19" s="69" t="str">
        <v>運用</v>
      </c>
      <c r="C19" s="69" t="str">
        <v>設備担当</v>
      </c>
      <c r="D19" s="72" t="n">
        <v>46275</v>
      </c>
      <c r="E19" s="72"/>
      <c r="F19" s="69" t="str">
        <v>入社</v>
      </c>
      <c r="G19" s="69" t="str">
        <v>人事担当</v>
      </c>
      <c r="H19" s="72" t="n">
        <v>46280</v>
      </c>
    </row>
    <row r="20" ht="38" customHeight="1">
      <c r="A20" s="69" t="str">
        <v>E005</v>
      </c>
      <c r="B20" s="69" t="str">
        <v>総務</v>
      </c>
      <c r="C20" s="69" t="str">
        <v>事務担当</v>
      </c>
      <c r="D20" s="72" t="n">
        <v>46113</v>
      </c>
      <c r="E20" s="72"/>
      <c r="F20" s="69" t="str">
        <v>現所属</v>
      </c>
      <c r="G20" s="69" t="str">
        <v>人事担当</v>
      </c>
      <c r="H20" s="72" t="n">
        <v>46280</v>
      </c>
    </row>
    <row r="21" ht="38" customHeight="1">
      <c r="A21" s="69" t="str">
        <v>E006</v>
      </c>
      <c r="B21" s="69" t="str">
        <v>運用</v>
      </c>
      <c r="C21" s="69" t="str">
        <v>設備担当</v>
      </c>
      <c r="D21" s="72" t="n">
        <v>46266</v>
      </c>
      <c r="E21" s="72"/>
      <c r="F21" s="69" t="str">
        <v>現所属</v>
      </c>
      <c r="G21" s="69" t="str">
        <v>人事担当</v>
      </c>
      <c r="H21" s="72" t="n">
        <v>46280</v>
      </c>
    </row>
    <row r="22" ht="38" customHeight="1">
      <c r="A22" s="69" t="str">
        <v>E007</v>
      </c>
      <c r="B22" s="69" t="str">
        <v>運用</v>
      </c>
      <c r="C22" s="69" t="str">
        <v>設備担当</v>
      </c>
      <c r="D22" s="72" t="n">
        <v>46266</v>
      </c>
      <c r="E22" s="72"/>
      <c r="F22" s="69" t="str">
        <v>現所属</v>
      </c>
      <c r="G22" s="69" t="str">
        <v>人事担当</v>
      </c>
      <c r="H22" s="72" t="n">
        <v>46280</v>
      </c>
    </row>
    <row r="23" ht="38" customHeight="1">
      <c r="A23" s="69" t="str">
        <v>E008</v>
      </c>
      <c r="B23" s="69" t="str">
        <v>運用</v>
      </c>
      <c r="C23" s="69" t="str">
        <v>設備担当</v>
      </c>
      <c r="D23" s="72" t="n">
        <v>45748</v>
      </c>
      <c r="E23" s="72"/>
      <c r="F23" s="69" t="str">
        <v>現所属</v>
      </c>
      <c r="G23" s="69" t="str">
        <v>人事担当</v>
      </c>
      <c r="H23" s="72" t="n">
        <v>46280</v>
      </c>
    </row>
    <row r="24" ht="38" customHeight="1">
      <c r="A24" s="69" t="str">
        <v>E009</v>
      </c>
      <c r="B24" s="69" t="str">
        <v>運用</v>
      </c>
      <c r="C24" s="69" t="str">
        <v>設備担当</v>
      </c>
      <c r="D24" s="72" t="n">
        <v>45931</v>
      </c>
      <c r="E24" s="72" t="n">
        <v>46275</v>
      </c>
      <c r="F24" s="69" t="str">
        <v>退職</v>
      </c>
      <c r="G24" s="69" t="str">
        <v>人事担当</v>
      </c>
      <c r="H24" s="72" t="n">
        <v>46280</v>
      </c>
    </row>
    <row r="25" ht="38" customHeight="1">
      <c r="A25" s="69" t="str">
        <v>E010</v>
      </c>
      <c r="B25" s="69" t="str">
        <v>運用</v>
      </c>
      <c r="C25" s="69" t="str">
        <v>設備担当</v>
      </c>
      <c r="D25" s="72" t="n">
        <v>46113</v>
      </c>
      <c r="E25" s="72"/>
      <c r="F25" s="69" t="str">
        <v>現所属</v>
      </c>
      <c r="G25" s="69" t="str">
        <v>人事担当</v>
      </c>
      <c r="H25" s="72" t="n">
        <v>46280</v>
      </c>
    </row>
    <row r="28" ht="40" customHeight="1">
      <c r="A28" s="75" t="str">
        <v>未記入用：上の列構成を複製して使用。役割要件の版・承認日を保管し、異動前に修了した別研修は履歴から削除しません。</v>
      </c>
      <c r="B28" s="75"/>
      <c r="C28" s="75"/>
      <c r="D28" s="75"/>
      <c r="E28" s="75"/>
      <c r="F28" s="75"/>
      <c r="G28" s="75"/>
      <c r="H28" s="75"/>
    </row>
  </sheetData>
  <mergeCells>
    <mergeCell ref="A1:H1"/>
    <mergeCell ref="A2:H2"/>
    <mergeCell ref="A4:H4"/>
    <mergeCell ref="A12:H12"/>
    <mergeCell ref="A28:H28"/>
  </mergeCells>
  <pageMargins left="0.7" right="0.7" top="0.75" bottom="0.75" header="0.3" footer="0.3"/>
  <tableParts count="2">
    <tablePart ns1:id="Rd525fce6ea9e4b97"/>
    <tablePart ns1:id="Rae3895fba08644ac"/>
  </tableParts>
</worksheet>
</file>

<file path=xl/worksheets/sheet7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4" hidden="0" customWidth="1"/>
    <col min="2" max="2" width="13" hidden="0" customWidth="1"/>
    <col min="3" max="3" width="12" hidden="0" customWidth="1"/>
    <col min="4" max="4" width="16" hidden="0" customWidth="1"/>
    <col min="5" max="5" width="23" hidden="0" customWidth="1"/>
    <col min="6" max="6" width="19" hidden="0" customWidth="1"/>
    <col min="7" max="7" width="40" hidden="0" customWidth="1"/>
    <col min="8" max="8" width="21" hidden="0" customWidth="1"/>
    <col min="9" max="9" width="16" hidden="0" customWidth="1"/>
    <col min="10" max="10" width="16" hidden="0" customWidth="1"/>
    <col min="11" max="11" width="23" hidden="0" customWidth="1"/>
    <col min="12" max="12" width="18" hidden="0" customWidth="1"/>
  </cols>
  <sheetData>
    <row r="1" ht="36" customHeight="1">
      <c r="A1" s="7" t="str">
        <v>受講・修了・資格発行の履歴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ht="30" customHeight="1">
      <c r="A2" s="11" t="str">
        <v>説明用の架空例｜E001・E002を中心とした20行の抜粋。出来事ごとに追加し、予定と実績を区別します。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ht="24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ht="24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36" customHeight="1">
      <c r="A6" s="20" t="str">
        <v>履歴ID</v>
      </c>
      <c r="B6" s="20" t="str">
        <v>照合ID</v>
      </c>
      <c r="C6" s="20" t="str">
        <v>社員ID</v>
      </c>
      <c r="D6" s="20" t="str">
        <v>出来事の日</v>
      </c>
      <c r="E6" s="20" t="str">
        <v>記録種別</v>
      </c>
      <c r="F6" s="20" t="str">
        <v>研修・資格ID</v>
      </c>
      <c r="G6" s="20" t="str">
        <v>状態・内容</v>
      </c>
      <c r="H6" s="20" t="str">
        <v>資格番号</v>
      </c>
      <c r="I6" s="20" t="str">
        <v>有効開始日</v>
      </c>
      <c r="J6" s="20" t="str">
        <v>有効期限</v>
      </c>
      <c r="K6" s="20" t="str">
        <v>証憑ID（架空）</v>
      </c>
      <c r="L6" s="20" t="str">
        <v>確認担当</v>
      </c>
    </row>
    <row r="7" ht="48" customHeight="1">
      <c r="A7" s="25" t="str">
        <v>H001</v>
      </c>
      <c r="B7" s="25" t="str">
        <v>R001-OLD</v>
      </c>
      <c r="C7" s="25" t="str">
        <v>E001</v>
      </c>
      <c r="D7" s="30" t="n">
        <v>46239</v>
      </c>
      <c r="E7" s="25" t="str">
        <v>旧所属の研修</v>
      </c>
      <c r="F7" s="25" t="str">
        <v>T02</v>
      </c>
      <c r="G7" s="25" t="str">
        <v>修了</v>
      </c>
      <c r="H7" s="25"/>
      <c r="I7" s="30"/>
      <c r="J7" s="30"/>
      <c r="K7" s="25" t="str">
        <v>DEMO-EV-001</v>
      </c>
      <c r="L7" s="25" t="str">
        <v>人事担当</v>
      </c>
    </row>
    <row r="8" ht="48" customHeight="1">
      <c r="A8" s="28" t="str">
        <v>H002</v>
      </c>
      <c r="B8" s="28" t="str">
        <v>R001</v>
      </c>
      <c r="C8" s="28" t="str">
        <v>E001</v>
      </c>
      <c r="D8" s="31" t="n">
        <v>46266</v>
      </c>
      <c r="E8" s="28" t="str">
        <v>対象変更</v>
      </c>
      <c r="F8" s="28" t="str">
        <v>T01／Q01</v>
      </c>
      <c r="G8" s="28" t="str">
        <v>運用へ異動。初回要件を追加</v>
      </c>
      <c r="H8" s="28"/>
      <c r="I8" s="31"/>
      <c r="J8" s="31"/>
      <c r="K8" s="28" t="str">
        <v>DEMO-EV-002</v>
      </c>
      <c r="L8" s="28" t="str">
        <v>人事担当</v>
      </c>
    </row>
    <row r="9" ht="48" customHeight="1">
      <c r="A9" s="25" t="str">
        <v>H003</v>
      </c>
      <c r="B9" s="25" t="str">
        <v>R001</v>
      </c>
      <c r="C9" s="25" t="str">
        <v>E001</v>
      </c>
      <c r="D9" s="30" t="n">
        <v>46268</v>
      </c>
      <c r="E9" s="25" t="str">
        <v>研修受講</v>
      </c>
      <c r="F9" s="25" t="str">
        <v>T01</v>
      </c>
      <c r="G9" s="25" t="str">
        <v>出席を確認</v>
      </c>
      <c r="H9" s="25"/>
      <c r="I9" s="30"/>
      <c r="J9" s="30"/>
      <c r="K9" s="25" t="str">
        <v>DEMO-EV-003</v>
      </c>
      <c r="L9" s="25" t="str">
        <v>教育担当</v>
      </c>
    </row>
    <row r="10" ht="48" customHeight="1">
      <c r="A10" s="28" t="str">
        <v>H004</v>
      </c>
      <c r="B10" s="28" t="str">
        <v>R001</v>
      </c>
      <c r="C10" s="28" t="str">
        <v>E001</v>
      </c>
      <c r="D10" s="31" t="n">
        <v>46268</v>
      </c>
      <c r="E10" s="28" t="str">
        <v>修了判定</v>
      </c>
      <c r="F10" s="28" t="str">
        <v>T01</v>
      </c>
      <c r="G10" s="28" t="str">
        <v>実技確認を経て修了</v>
      </c>
      <c r="H10" s="28"/>
      <c r="I10" s="31"/>
      <c r="J10" s="31"/>
      <c r="K10" s="28" t="str">
        <v>DEMO-EV-004</v>
      </c>
      <c r="L10" s="28" t="str">
        <v>教育担当</v>
      </c>
    </row>
    <row r="11" ht="48" customHeight="1">
      <c r="A11" s="25" t="str">
        <v>H005</v>
      </c>
      <c r="B11" s="25" t="str">
        <v>R001</v>
      </c>
      <c r="C11" s="25" t="str">
        <v>E001</v>
      </c>
      <c r="D11" s="30" t="n">
        <v>46269</v>
      </c>
      <c r="E11" s="25" t="str">
        <v>資格試験</v>
      </c>
      <c r="F11" s="25" t="str">
        <v>Q01</v>
      </c>
      <c r="G11" s="25" t="str">
        <v>合格</v>
      </c>
      <c r="H11" s="25"/>
      <c r="I11" s="30"/>
      <c r="J11" s="30"/>
      <c r="K11" s="25" t="str">
        <v>DEMO-EV-005</v>
      </c>
      <c r="L11" s="25" t="str">
        <v>教育担当</v>
      </c>
    </row>
    <row r="12" ht="48" customHeight="1">
      <c r="A12" s="28" t="str">
        <v>H006</v>
      </c>
      <c r="B12" s="28" t="str">
        <v>R001</v>
      </c>
      <c r="C12" s="28" t="str">
        <v>E001</v>
      </c>
      <c r="D12" s="31" t="n">
        <v>46280</v>
      </c>
      <c r="E12" s="28" t="str">
        <v>資格発行確認</v>
      </c>
      <c r="F12" s="28" t="str">
        <v>Q01</v>
      </c>
      <c r="G12" s="28" t="str">
        <v>未発行。期限は未確定</v>
      </c>
      <c r="H12" s="28"/>
      <c r="I12" s="31"/>
      <c r="J12" s="31"/>
      <c r="K12" s="28" t="str">
        <v>DEMO-EV-006</v>
      </c>
      <c r="L12" s="28" t="str">
        <v>教育担当</v>
      </c>
    </row>
    <row r="13" ht="48" customHeight="1">
      <c r="A13" s="25" t="str">
        <v>H007</v>
      </c>
      <c r="B13" s="25" t="str">
        <v>R002</v>
      </c>
      <c r="C13" s="25" t="str">
        <v>E002</v>
      </c>
      <c r="D13" s="30" t="n">
        <v>45935</v>
      </c>
      <c r="E13" s="25" t="str">
        <v>資格発行</v>
      </c>
      <c r="F13" s="25" t="str">
        <v>Q01</v>
      </c>
      <c r="G13" s="25" t="str">
        <v>旧証明を確認</v>
      </c>
      <c r="H13" s="25" t="str">
        <v>DEMO-002</v>
      </c>
      <c r="I13" s="30" t="n">
        <v>45935</v>
      </c>
      <c r="J13" s="30" t="n">
        <v>46295</v>
      </c>
      <c r="K13" s="25" t="str">
        <v>DEMO-EV-007</v>
      </c>
      <c r="L13" s="25" t="str">
        <v>教育担当</v>
      </c>
    </row>
    <row r="14" ht="48" customHeight="1">
      <c r="A14" s="28" t="str">
        <v>H008</v>
      </c>
      <c r="B14" s="28" t="str">
        <v>R002</v>
      </c>
      <c r="C14" s="28" t="str">
        <v>E002</v>
      </c>
      <c r="D14" s="31" t="n">
        <v>46275</v>
      </c>
      <c r="E14" s="28" t="str">
        <v>更新研修</v>
      </c>
      <c r="F14" s="28" t="str">
        <v>T01U</v>
      </c>
      <c r="G14" s="28" t="str">
        <v>受講・修了</v>
      </c>
      <c r="H14" s="28"/>
      <c r="I14" s="31"/>
      <c r="J14" s="31"/>
      <c r="K14" s="28" t="str">
        <v>DEMO-EV-008</v>
      </c>
      <c r="L14" s="28" t="str">
        <v>教育担当</v>
      </c>
    </row>
    <row r="15" ht="48" customHeight="1">
      <c r="A15" s="25" t="str">
        <v>H009</v>
      </c>
      <c r="B15" s="25" t="str">
        <v>R002</v>
      </c>
      <c r="C15" s="25" t="str">
        <v>E002</v>
      </c>
      <c r="D15" s="30" t="n">
        <v>46276</v>
      </c>
      <c r="E15" s="25" t="str">
        <v>更新試験</v>
      </c>
      <c r="F15" s="25" t="str">
        <v>Q01</v>
      </c>
      <c r="G15" s="25" t="str">
        <v>合格</v>
      </c>
      <c r="H15" s="25"/>
      <c r="I15" s="30"/>
      <c r="J15" s="30"/>
      <c r="K15" s="25" t="str">
        <v>DEMO-EV-009</v>
      </c>
      <c r="L15" s="25" t="str">
        <v>教育担当</v>
      </c>
    </row>
    <row r="16" ht="48" customHeight="1">
      <c r="A16" s="28" t="str">
        <v>H010</v>
      </c>
      <c r="B16" s="28" t="str">
        <v>R002</v>
      </c>
      <c r="C16" s="28" t="str">
        <v>E002</v>
      </c>
      <c r="D16" s="31" t="n">
        <v>46277</v>
      </c>
      <c r="E16" s="28" t="str">
        <v>更新申請</v>
      </c>
      <c r="F16" s="28" t="str">
        <v>Q01</v>
      </c>
      <c r="G16" s="28" t="str">
        <v>申請中。新証明は未確認</v>
      </c>
      <c r="H16" s="28"/>
      <c r="I16" s="31"/>
      <c r="J16" s="31"/>
      <c r="K16" s="28" t="str">
        <v>DEMO-EV-010</v>
      </c>
      <c r="L16" s="28" t="str">
        <v>教育担当</v>
      </c>
    </row>
    <row r="17" ht="48" customHeight="1">
      <c r="A17" s="25" t="str">
        <v>H011</v>
      </c>
      <c r="B17" s="25" t="str">
        <v>R002</v>
      </c>
      <c r="C17" s="25" t="str">
        <v>E002</v>
      </c>
      <c r="D17" s="30" t="n">
        <v>46280</v>
      </c>
      <c r="E17" s="25" t="str">
        <v>更新状況確認</v>
      </c>
      <c r="F17" s="25" t="str">
        <v>Q01</v>
      </c>
      <c r="G17" s="25" t="str">
        <v>更新未了。旧期限を据え置く</v>
      </c>
      <c r="H17" s="25" t="str">
        <v>DEMO-002</v>
      </c>
      <c r="I17" s="30" t="n">
        <v>45935</v>
      </c>
      <c r="J17" s="30" t="n">
        <v>46295</v>
      </c>
      <c r="K17" s="25" t="str">
        <v>DEMO-EV-011</v>
      </c>
      <c r="L17" s="25" t="str">
        <v>教育担当</v>
      </c>
    </row>
    <row r="18" ht="48" customHeight="1">
      <c r="A18" s="28" t="str">
        <v>H012</v>
      </c>
      <c r="B18" s="28" t="str">
        <v>R003</v>
      </c>
      <c r="C18" s="28" t="str">
        <v>E003</v>
      </c>
      <c r="D18" s="31" t="n">
        <v>45748</v>
      </c>
      <c r="E18" s="28" t="str">
        <v>資格発行</v>
      </c>
      <c r="F18" s="28" t="str">
        <v>Q01</v>
      </c>
      <c r="G18" s="28" t="str">
        <v>旧証明を確認</v>
      </c>
      <c r="H18" s="28" t="str">
        <v>DEMO-003</v>
      </c>
      <c r="I18" s="31" t="n">
        <v>45748</v>
      </c>
      <c r="J18" s="31" t="n">
        <v>46265</v>
      </c>
      <c r="K18" s="28" t="str">
        <v>DEMO-EV-012</v>
      </c>
      <c r="L18" s="28" t="str">
        <v>教育担当</v>
      </c>
    </row>
    <row r="19" ht="48" customHeight="1">
      <c r="A19" s="25" t="str">
        <v>H013</v>
      </c>
      <c r="B19" s="25" t="str">
        <v>R003</v>
      </c>
      <c r="C19" s="25" t="str">
        <v>E003</v>
      </c>
      <c r="D19" s="30" t="n">
        <v>46280</v>
      </c>
      <c r="E19" s="25" t="str">
        <v>更新状況確認</v>
      </c>
      <c r="F19" s="25" t="str">
        <v>Q01</v>
      </c>
      <c r="G19" s="25" t="str">
        <v>期限切れ。更新未着手</v>
      </c>
      <c r="H19" s="25" t="str">
        <v>DEMO-003</v>
      </c>
      <c r="I19" s="30" t="n">
        <v>45748</v>
      </c>
      <c r="J19" s="30" t="n">
        <v>46265</v>
      </c>
      <c r="K19" s="25" t="str">
        <v>DEMO-EV-013</v>
      </c>
      <c r="L19" s="25" t="str">
        <v>現場責任者</v>
      </c>
    </row>
    <row r="20" ht="48" customHeight="1">
      <c r="A20" s="28" t="str">
        <v>H014</v>
      </c>
      <c r="B20" s="28" t="str">
        <v>R004</v>
      </c>
      <c r="C20" s="28" t="str">
        <v>E004</v>
      </c>
      <c r="D20" s="31" t="n">
        <v>46280</v>
      </c>
      <c r="E20" s="28" t="str">
        <v>受講予定の登録</v>
      </c>
      <c r="F20" s="28" t="str">
        <v>T01</v>
      </c>
      <c r="G20" s="28" t="str">
        <v>9/22の初回受講を予定。実績ではない</v>
      </c>
      <c r="H20" s="28"/>
      <c r="I20" s="31"/>
      <c r="J20" s="31"/>
      <c r="K20" s="28" t="str">
        <v>DEMO-EV-014</v>
      </c>
      <c r="L20" s="28" t="str">
        <v>教育担当</v>
      </c>
    </row>
    <row r="21" ht="48" customHeight="1">
      <c r="A21" s="25" t="str">
        <v>H015</v>
      </c>
      <c r="B21" s="25" t="str">
        <v>R006</v>
      </c>
      <c r="C21" s="25" t="str">
        <v>E006</v>
      </c>
      <c r="D21" s="30" t="n">
        <v>46268</v>
      </c>
      <c r="E21" s="25" t="str">
        <v>修了判定</v>
      </c>
      <c r="F21" s="25" t="str">
        <v>T01</v>
      </c>
      <c r="G21" s="25" t="str">
        <v>受講済み・実技未達</v>
      </c>
      <c r="H21" s="25"/>
      <c r="I21" s="30"/>
      <c r="J21" s="30"/>
      <c r="K21" s="25" t="str">
        <v>DEMO-EV-015</v>
      </c>
      <c r="L21" s="25" t="str">
        <v>教育担当</v>
      </c>
    </row>
    <row r="22" ht="48" customHeight="1">
      <c r="A22" s="28" t="str">
        <v>H016</v>
      </c>
      <c r="B22" s="28" t="str">
        <v>R006</v>
      </c>
      <c r="C22" s="28" t="str">
        <v>E006</v>
      </c>
      <c r="D22" s="31" t="n">
        <v>46269</v>
      </c>
      <c r="E22" s="28" t="str">
        <v>資格試験</v>
      </c>
      <c r="F22" s="28" t="str">
        <v>Q01</v>
      </c>
      <c r="G22" s="28" t="str">
        <v>不合格</v>
      </c>
      <c r="H22" s="28"/>
      <c r="I22" s="31"/>
      <c r="J22" s="31"/>
      <c r="K22" s="28" t="str">
        <v>DEMO-EV-016</v>
      </c>
      <c r="L22" s="28" t="str">
        <v>教育担当</v>
      </c>
    </row>
    <row r="23" ht="48" customHeight="1">
      <c r="A23" s="25" t="str">
        <v>H017</v>
      </c>
      <c r="B23" s="25" t="str">
        <v>R006</v>
      </c>
      <c r="C23" s="25" t="str">
        <v>E006</v>
      </c>
      <c r="D23" s="30" t="n">
        <v>46280</v>
      </c>
      <c r="E23" s="25" t="str">
        <v>再受講予定の登録</v>
      </c>
      <c r="F23" s="25" t="str">
        <v>T01</v>
      </c>
      <c r="G23" s="25" t="str">
        <v>9/22再受講予定。初回の未達は保持</v>
      </c>
      <c r="H23" s="25"/>
      <c r="I23" s="30"/>
      <c r="J23" s="30"/>
      <c r="K23" s="25" t="str">
        <v>DEMO-EV-017</v>
      </c>
      <c r="L23" s="25" t="str">
        <v>教育担当</v>
      </c>
    </row>
    <row r="24" ht="48" customHeight="1">
      <c r="A24" s="28" t="str">
        <v>H018</v>
      </c>
      <c r="B24" s="28" t="str">
        <v>R008</v>
      </c>
      <c r="C24" s="28" t="str">
        <v>E008</v>
      </c>
      <c r="D24" s="31" t="n">
        <v>45931</v>
      </c>
      <c r="E24" s="28" t="str">
        <v>旧資格発行</v>
      </c>
      <c r="F24" s="28" t="str">
        <v>Q01</v>
      </c>
      <c r="G24" s="28" t="str">
        <v>旧証明を保存</v>
      </c>
      <c r="H24" s="28" t="str">
        <v>DEMO-008-R1</v>
      </c>
      <c r="I24" s="31" t="n">
        <v>45931</v>
      </c>
      <c r="J24" s="31" t="n">
        <v>46295</v>
      </c>
      <c r="K24" s="28" t="str">
        <v>DEMO-EV-018</v>
      </c>
      <c r="L24" s="28" t="str">
        <v>教育担当</v>
      </c>
    </row>
    <row r="25" ht="48" customHeight="1">
      <c r="A25" s="25" t="str">
        <v>H019</v>
      </c>
      <c r="B25" s="25" t="str">
        <v>R008</v>
      </c>
      <c r="C25" s="25" t="str">
        <v>E008</v>
      </c>
      <c r="D25" s="30" t="n">
        <v>46277</v>
      </c>
      <c r="E25" s="25" t="str">
        <v>更新資格発行</v>
      </c>
      <c r="F25" s="25" t="str">
        <v>Q01</v>
      </c>
      <c r="G25" s="25" t="str">
        <v>新証明を確認。更新完了</v>
      </c>
      <c r="H25" s="25" t="str">
        <v>DEMO-008-R2</v>
      </c>
      <c r="I25" s="30" t="n">
        <v>46277</v>
      </c>
      <c r="J25" s="30" t="n">
        <v>46660</v>
      </c>
      <c r="K25" s="25" t="str">
        <v>DEMO-EV-019</v>
      </c>
      <c r="L25" s="25" t="str">
        <v>教育担当</v>
      </c>
    </row>
    <row r="26" ht="48" customHeight="1">
      <c r="A26" s="28" t="str">
        <v>H020</v>
      </c>
      <c r="B26" s="28" t="str">
        <v>R009</v>
      </c>
      <c r="C26" s="28" t="str">
        <v>E009</v>
      </c>
      <c r="D26" s="31" t="n">
        <v>46275</v>
      </c>
      <c r="E26" s="28" t="str">
        <v>対象終了</v>
      </c>
      <c r="F26" s="28" t="str">
        <v>Q01</v>
      </c>
      <c r="G26" s="28" t="str">
        <v>退職。以後の受講通知対象から除外</v>
      </c>
      <c r="H26" s="28" t="str">
        <v>DEMO-009</v>
      </c>
      <c r="I26" s="31"/>
      <c r="J26" s="31"/>
      <c r="K26" s="28" t="str">
        <v>DEMO-EV-020</v>
      </c>
      <c r="L26" s="28" t="str">
        <v>人事担当</v>
      </c>
    </row>
  </sheetData>
  <mergeCells>
    <mergeCell ref="A1:L1"/>
    <mergeCell ref="A2:L2"/>
    <mergeCell ref="A4:L4"/>
  </mergeCells>
  <pageMargins left="0.7" right="0.7" top="0.75" bottom="0.75" header="0.3" footer="0.3"/>
  <tableParts count="1">
    <tablePart ns1:id="Rfc3d23ec85854153"/>
  </tableParts>
</worksheet>
</file>

<file path=xl/worksheets/sheet8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4" hidden="0" customWidth="1"/>
    <col min="2" max="2" width="13" hidden="0" customWidth="1"/>
    <col min="3" max="3" width="12" hidden="0" customWidth="1"/>
    <col min="4" max="4" width="16" hidden="0" customWidth="1"/>
    <col min="5" max="5" width="23" hidden="0" customWidth="1"/>
    <col min="6" max="6" width="19" hidden="0" customWidth="1"/>
    <col min="7" max="7" width="40" hidden="0" customWidth="1"/>
    <col min="8" max="8" width="21" hidden="0" customWidth="1"/>
    <col min="9" max="9" width="16" hidden="0" customWidth="1"/>
    <col min="10" max="10" width="16" hidden="0" customWidth="1"/>
    <col min="11" max="11" width="23" hidden="0" customWidth="1"/>
    <col min="12" max="12" width="18" hidden="0" customWidth="1"/>
  </cols>
  <sheetData>
    <row r="1" ht="36" customHeight="1">
      <c r="A1" s="7" t="str">
        <v>受講・修了・資格発行の履歴｜未記入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ht="30" customHeight="1">
      <c r="A2" s="11" t="str">
        <v>1行＝1つの出来事。受講回・試験・証明・更新を結び、元の判定や旧証明を残します。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ht="24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ht="24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36" customHeight="1">
      <c r="A6" s="20" t="str">
        <v>履歴ID</v>
      </c>
      <c r="B6" s="20" t="str">
        <v>照合ID</v>
      </c>
      <c r="C6" s="20" t="str">
        <v>社員ID</v>
      </c>
      <c r="D6" s="20" t="str">
        <v>出来事の日</v>
      </c>
      <c r="E6" s="20" t="str">
        <v>記録種別</v>
      </c>
      <c r="F6" s="20" t="str">
        <v>研修・資格ID</v>
      </c>
      <c r="G6" s="20" t="str">
        <v>状態・内容</v>
      </c>
      <c r="H6" s="20" t="str">
        <v>資格番号</v>
      </c>
      <c r="I6" s="20" t="str">
        <v>有効開始日</v>
      </c>
      <c r="J6" s="20" t="str">
        <v>有効期限</v>
      </c>
      <c r="K6" s="20" t="str">
        <v>証憑ID（架空）</v>
      </c>
      <c r="L6" s="20" t="str">
        <v>確認担当</v>
      </c>
    </row>
    <row r="7" ht="48" customHeight="1">
      <c r="A7" s="25"/>
      <c r="B7" s="25"/>
      <c r="C7" s="25"/>
      <c r="D7" s="30"/>
      <c r="E7" s="25"/>
      <c r="F7" s="25"/>
      <c r="G7" s="25"/>
      <c r="H7" s="25"/>
      <c r="I7" s="30"/>
      <c r="J7" s="30"/>
      <c r="K7" s="25"/>
      <c r="L7" s="25"/>
    </row>
    <row r="8" ht="48" customHeight="1">
      <c r="A8" s="28"/>
      <c r="B8" s="28"/>
      <c r="C8" s="28"/>
      <c r="D8" s="31"/>
      <c r="E8" s="28"/>
      <c r="F8" s="28"/>
      <c r="G8" s="28"/>
      <c r="H8" s="28"/>
      <c r="I8" s="31"/>
      <c r="J8" s="31"/>
      <c r="K8" s="28"/>
      <c r="L8" s="28"/>
    </row>
    <row r="9" ht="48" customHeight="1">
      <c r="A9" s="25"/>
      <c r="B9" s="25"/>
      <c r="C9" s="25"/>
      <c r="D9" s="30"/>
      <c r="E9" s="25"/>
      <c r="F9" s="25"/>
      <c r="G9" s="25"/>
      <c r="H9" s="25"/>
      <c r="I9" s="30"/>
      <c r="J9" s="30"/>
      <c r="K9" s="25"/>
      <c r="L9" s="25"/>
    </row>
    <row r="10" ht="48" customHeight="1">
      <c r="A10" s="28"/>
      <c r="B10" s="28"/>
      <c r="C10" s="28"/>
      <c r="D10" s="31"/>
      <c r="E10" s="28"/>
      <c r="F10" s="28"/>
      <c r="G10" s="28"/>
      <c r="H10" s="28"/>
      <c r="I10" s="31"/>
      <c r="J10" s="31"/>
      <c r="K10" s="28"/>
      <c r="L10" s="28"/>
    </row>
    <row r="11" ht="48" customHeight="1">
      <c r="A11" s="25"/>
      <c r="B11" s="25"/>
      <c r="C11" s="25"/>
      <c r="D11" s="30"/>
      <c r="E11" s="25"/>
      <c r="F11" s="25"/>
      <c r="G11" s="25"/>
      <c r="H11" s="25"/>
      <c r="I11" s="30"/>
      <c r="J11" s="30"/>
      <c r="K11" s="25"/>
      <c r="L11" s="25"/>
    </row>
    <row r="12" ht="48" customHeight="1">
      <c r="A12" s="28"/>
      <c r="B12" s="28"/>
      <c r="C12" s="28"/>
      <c r="D12" s="31"/>
      <c r="E12" s="28"/>
      <c r="F12" s="28"/>
      <c r="G12" s="28"/>
      <c r="H12" s="28"/>
      <c r="I12" s="31"/>
      <c r="J12" s="31"/>
      <c r="K12" s="28"/>
      <c r="L12" s="28"/>
    </row>
    <row r="13" ht="48" customHeight="1">
      <c r="A13" s="25"/>
      <c r="B13" s="25"/>
      <c r="C13" s="25"/>
      <c r="D13" s="30"/>
      <c r="E13" s="25"/>
      <c r="F13" s="25"/>
      <c r="G13" s="25"/>
      <c r="H13" s="25"/>
      <c r="I13" s="30"/>
      <c r="J13" s="30"/>
      <c r="K13" s="25"/>
      <c r="L13" s="25"/>
    </row>
    <row r="14" ht="48" customHeight="1">
      <c r="A14" s="28"/>
      <c r="B14" s="28"/>
      <c r="C14" s="28"/>
      <c r="D14" s="31"/>
      <c r="E14" s="28"/>
      <c r="F14" s="28"/>
      <c r="G14" s="28"/>
      <c r="H14" s="28"/>
      <c r="I14" s="31"/>
      <c r="J14" s="31"/>
      <c r="K14" s="28"/>
      <c r="L14" s="28"/>
    </row>
    <row r="15" ht="48" customHeight="1">
      <c r="A15" s="25"/>
      <c r="B15" s="25"/>
      <c r="C15" s="25"/>
      <c r="D15" s="30"/>
      <c r="E15" s="25"/>
      <c r="F15" s="25"/>
      <c r="G15" s="25"/>
      <c r="H15" s="25"/>
      <c r="I15" s="30"/>
      <c r="J15" s="30"/>
      <c r="K15" s="25"/>
      <c r="L15" s="25"/>
    </row>
    <row r="16" ht="48" customHeight="1">
      <c r="A16" s="28"/>
      <c r="B16" s="28"/>
      <c r="C16" s="28"/>
      <c r="D16" s="31"/>
      <c r="E16" s="28"/>
      <c r="F16" s="28"/>
      <c r="G16" s="28"/>
      <c r="H16" s="28"/>
      <c r="I16" s="31"/>
      <c r="J16" s="31"/>
      <c r="K16" s="28"/>
      <c r="L16" s="28"/>
    </row>
    <row r="17" ht="48" customHeight="1">
      <c r="A17" s="25"/>
      <c r="B17" s="25"/>
      <c r="C17" s="25"/>
      <c r="D17" s="30"/>
      <c r="E17" s="25"/>
      <c r="F17" s="25"/>
      <c r="G17" s="25"/>
      <c r="H17" s="25"/>
      <c r="I17" s="30"/>
      <c r="J17" s="30"/>
      <c r="K17" s="25"/>
      <c r="L17" s="25"/>
    </row>
    <row r="18" ht="48" customHeight="1">
      <c r="A18" s="28"/>
      <c r="B18" s="28"/>
      <c r="C18" s="28"/>
      <c r="D18" s="31"/>
      <c r="E18" s="28"/>
      <c r="F18" s="28"/>
      <c r="G18" s="28"/>
      <c r="H18" s="28"/>
      <c r="I18" s="31"/>
      <c r="J18" s="31"/>
      <c r="K18" s="28"/>
      <c r="L18" s="28"/>
    </row>
    <row r="19" ht="48" customHeight="1">
      <c r="A19" s="25"/>
      <c r="B19" s="25"/>
      <c r="C19" s="25"/>
      <c r="D19" s="30"/>
      <c r="E19" s="25"/>
      <c r="F19" s="25"/>
      <c r="G19" s="25"/>
      <c r="H19" s="25"/>
      <c r="I19" s="30"/>
      <c r="J19" s="30"/>
      <c r="K19" s="25"/>
      <c r="L19" s="25"/>
    </row>
    <row r="20" ht="48" customHeight="1">
      <c r="A20" s="28"/>
      <c r="B20" s="28"/>
      <c r="C20" s="28"/>
      <c r="D20" s="31"/>
      <c r="E20" s="28"/>
      <c r="F20" s="28"/>
      <c r="G20" s="28"/>
      <c r="H20" s="28"/>
      <c r="I20" s="31"/>
      <c r="J20" s="31"/>
      <c r="K20" s="28"/>
      <c r="L20" s="28"/>
    </row>
    <row r="21" ht="48" customHeight="1">
      <c r="A21" s="25"/>
      <c r="B21" s="25"/>
      <c r="C21" s="25"/>
      <c r="D21" s="30"/>
      <c r="E21" s="25"/>
      <c r="F21" s="25"/>
      <c r="G21" s="25"/>
      <c r="H21" s="25"/>
      <c r="I21" s="30"/>
      <c r="J21" s="30"/>
      <c r="K21" s="25"/>
      <c r="L21" s="25"/>
    </row>
    <row r="22" ht="48" customHeight="1">
      <c r="A22" s="28"/>
      <c r="B22" s="28"/>
      <c r="C22" s="28"/>
      <c r="D22" s="31"/>
      <c r="E22" s="28"/>
      <c r="F22" s="28"/>
      <c r="G22" s="28"/>
      <c r="H22" s="28"/>
      <c r="I22" s="31"/>
      <c r="J22" s="31"/>
      <c r="K22" s="28"/>
      <c r="L22" s="28"/>
    </row>
    <row r="23" ht="48" customHeight="1">
      <c r="A23" s="25"/>
      <c r="B23" s="25"/>
      <c r="C23" s="25"/>
      <c r="D23" s="30"/>
      <c r="E23" s="25"/>
      <c r="F23" s="25"/>
      <c r="G23" s="25"/>
      <c r="H23" s="25"/>
      <c r="I23" s="30"/>
      <c r="J23" s="30"/>
      <c r="K23" s="25"/>
      <c r="L23" s="25"/>
    </row>
    <row r="24" ht="48" customHeight="1">
      <c r="A24" s="28"/>
      <c r="B24" s="28"/>
      <c r="C24" s="28"/>
      <c r="D24" s="31"/>
      <c r="E24" s="28"/>
      <c r="F24" s="28"/>
      <c r="G24" s="28"/>
      <c r="H24" s="28"/>
      <c r="I24" s="31"/>
      <c r="J24" s="31"/>
      <c r="K24" s="28"/>
      <c r="L24" s="28"/>
    </row>
    <row r="25" ht="48" customHeight="1">
      <c r="A25" s="25"/>
      <c r="B25" s="25"/>
      <c r="C25" s="25"/>
      <c r="D25" s="30"/>
      <c r="E25" s="25"/>
      <c r="F25" s="25"/>
      <c r="G25" s="25"/>
      <c r="H25" s="25"/>
      <c r="I25" s="30"/>
      <c r="J25" s="30"/>
      <c r="K25" s="25"/>
      <c r="L25" s="25"/>
    </row>
    <row r="26" ht="48" customHeight="1">
      <c r="A26" s="28"/>
      <c r="B26" s="28"/>
      <c r="C26" s="28"/>
      <c r="D26" s="31"/>
      <c r="E26" s="28"/>
      <c r="F26" s="28"/>
      <c r="G26" s="28"/>
      <c r="H26" s="28"/>
      <c r="I26" s="31"/>
      <c r="J26" s="31"/>
      <c r="K26" s="28"/>
      <c r="L26" s="28"/>
    </row>
  </sheetData>
  <mergeCells>
    <mergeCell ref="A1:L1"/>
    <mergeCell ref="A2:L2"/>
    <mergeCell ref="A4:L4"/>
  </mergeCells>
  <pageMargins left="0.7" right="0.7" top="0.75" bottom="0.75" header="0.3" footer="0.3"/>
  <tableParts count="1">
    <tablePart ns1:id="Rf28b637f74784bf7"/>
  </tableParts>
</worksheet>
</file>

<file path=xl/worksheets/sheet9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9" hidden="0" customWidth="1"/>
    <col min="2" max="2" width="26" hidden="0" customWidth="1"/>
    <col min="3" max="3" width="15" hidden="0" customWidth="1"/>
    <col min="4" max="4" width="20" hidden="0" customWidth="1"/>
    <col min="5" max="5" width="39" hidden="0" customWidth="1"/>
    <col min="6" max="6" width="38" hidden="0" customWidth="1"/>
    <col min="7" max="7" width="25" hidden="0" customWidth="1"/>
    <col min="8" max="8" width="17" hidden="0" customWidth="1"/>
  </cols>
  <sheetData>
    <row r="1" ht="36" customHeight="1">
      <c r="A1" s="7" t="str">
        <v>期限確認・引継ぎチェック｜記入例</v>
      </c>
      <c r="B1" s="7"/>
      <c r="C1" s="7"/>
      <c r="D1" s="7"/>
      <c r="E1" s="7"/>
      <c r="F1" s="7"/>
      <c r="G1" s="7"/>
      <c r="H1" s="7"/>
    </row>
    <row r="2" ht="30" customHeight="1">
      <c r="A2" s="11" t="str">
        <v>説明用の架空例｜基準日2026-09-15｜印刷・配布用：期限確認・引継ぎチェック（PDF）</v>
      </c>
      <c r="B2" s="11"/>
      <c r="C2" s="11"/>
      <c r="D2" s="11"/>
      <c r="E2" s="11"/>
      <c r="F2" s="11"/>
      <c r="G2" s="11"/>
      <c r="H2" s="11"/>
    </row>
    <row r="3" ht="24" customHeight="1">
      <c r="A3" s="3"/>
      <c r="B3" s="3"/>
      <c r="C3" s="3"/>
      <c r="D3" s="3"/>
      <c r="E3" s="3"/>
      <c r="F3" s="3"/>
      <c r="G3" s="3"/>
      <c r="H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</row>
    <row r="5" ht="24" customHeight="1">
      <c r="A5" s="3"/>
      <c r="B5" s="3"/>
      <c r="C5" s="3"/>
      <c r="D5" s="3"/>
      <c r="E5" s="3"/>
      <c r="F5" s="3"/>
      <c r="G5" s="3"/>
      <c r="H5" s="3"/>
    </row>
    <row r="6" ht="36" customHeight="1">
      <c r="A6" s="20" t="str">
        <v>番号</v>
      </c>
      <c r="B6" s="20" t="str">
        <v>確認項目</v>
      </c>
      <c r="C6" s="20" t="str">
        <v>確認結果</v>
      </c>
      <c r="D6" s="20" t="str">
        <v>対象ID</v>
      </c>
      <c r="E6" s="20" t="str">
        <v>確認した内容・残課題</v>
      </c>
      <c r="F6" s="20" t="str">
        <v>次の対応</v>
      </c>
      <c r="G6" s="20" t="str">
        <v>担当</v>
      </c>
      <c r="H6" s="20" t="str">
        <v>対応期限</v>
      </c>
    </row>
    <row r="7" ht="68" customHeight="1">
      <c r="A7" s="25" t="n">
        <v>1</v>
      </c>
      <c r="B7" s="25" t="str">
        <v>対象者と所属期間</v>
      </c>
      <c r="C7" s="25" t="str">
        <v>確認済</v>
      </c>
      <c r="D7" s="25" t="str">
        <v>E001・E004・E009</v>
      </c>
      <c r="E7" s="25" t="str">
        <v>異動・入社・退職の適用日を反映</v>
      </c>
      <c r="F7" s="25" t="str">
        <v>対象開始・終了日と通知対象を再確認</v>
      </c>
      <c r="G7" s="25" t="str">
        <v>人事担当</v>
      </c>
      <c r="H7" s="30" t="n">
        <v>46280</v>
      </c>
    </row>
    <row r="8" ht="68" customHeight="1">
      <c r="A8" s="28" t="n">
        <v>2</v>
      </c>
      <c r="B8" s="28" t="str">
        <v>役割別の必須項目</v>
      </c>
      <c r="C8" s="28" t="str">
        <v>確認済</v>
      </c>
      <c r="D8" s="28" t="str">
        <v>全10人</v>
      </c>
      <c r="E8" s="28" t="str">
        <v>初回／更新／研修のみを分けた</v>
      </c>
      <c r="F8" s="28" t="str">
        <v>要件の版と承認担当を保管</v>
      </c>
      <c r="G8" s="28" t="str">
        <v>現場責任者</v>
      </c>
      <c r="H8" s="31" t="n">
        <v>46280</v>
      </c>
    </row>
    <row r="9" ht="68" customHeight="1">
      <c r="A9" s="25" t="n">
        <v>3</v>
      </c>
      <c r="B9" s="25" t="str">
        <v>受講と修了の区別</v>
      </c>
      <c r="C9" s="25" t="str">
        <v>要対応</v>
      </c>
      <c r="D9" s="25" t="str">
        <v>E006・E007</v>
      </c>
      <c r="E9" s="25" t="str">
        <v>未達と判定待ちを修了にしていない</v>
      </c>
      <c r="F9" s="25" t="str">
        <v>再受講予定・未回収の証拠を確認</v>
      </c>
      <c r="G9" s="25" t="str">
        <v>教育担当・現場責任者</v>
      </c>
      <c r="H9" s="30" t="n">
        <v>46281</v>
      </c>
    </row>
    <row r="10" ht="68" customHeight="1">
      <c r="A10" s="28" t="n">
        <v>4</v>
      </c>
      <c r="B10" s="28" t="str">
        <v>試験と資格発行の区別</v>
      </c>
      <c r="C10" s="28" t="str">
        <v>要対応</v>
      </c>
      <c r="D10" s="28" t="str">
        <v>E001</v>
      </c>
      <c r="E10" s="28" t="str">
        <v>試験合格・資格未発行</v>
      </c>
      <c r="F10" s="28" t="str">
        <v>新証明で番号と有効期間を確定</v>
      </c>
      <c r="G10" s="28" t="str">
        <v>教育担当</v>
      </c>
      <c r="H10" s="31" t="n">
        <v>46283</v>
      </c>
    </row>
    <row r="11" ht="68" customHeight="1">
      <c r="A11" s="25" t="n">
        <v>5</v>
      </c>
      <c r="B11" s="25" t="str">
        <v>有効期間と空欄</v>
      </c>
      <c r="C11" s="25" t="str">
        <v>要対応</v>
      </c>
      <c r="D11" s="25" t="str">
        <v>E003・E010</v>
      </c>
      <c r="E11" s="25" t="str">
        <v>期限切れと期限未確認を分けた</v>
      </c>
      <c r="F11" s="25" t="str">
        <v>期限切れは当日共有。E010は9/18に原本確認</v>
      </c>
      <c r="G11" s="25" t="str">
        <v>現場責任者・教育担当</v>
      </c>
      <c r="H11" s="30" t="n">
        <v>46280</v>
      </c>
    </row>
    <row r="12" ht="68" customHeight="1">
      <c r="A12" s="28" t="n">
        <v>6</v>
      </c>
      <c r="B12" s="28" t="str">
        <v>更新証明の確認</v>
      </c>
      <c r="C12" s="28" t="str">
        <v>要対応</v>
      </c>
      <c r="D12" s="28" t="str">
        <v>E002</v>
      </c>
      <c r="E12" s="28" t="str">
        <v>更新研修・試験は終了、更新は未了</v>
      </c>
      <c r="F12" s="28" t="str">
        <v>新証明確認まで旧期限を変更しない</v>
      </c>
      <c r="G12" s="28" t="str">
        <v>教育担当</v>
      </c>
      <c r="H12" s="31" t="n">
        <v>46283</v>
      </c>
    </row>
    <row r="13" ht="68" customHeight="1">
      <c r="A13" s="25" t="n">
        <v>7</v>
      </c>
      <c r="B13" s="25" t="str">
        <v>対象終了者の除外</v>
      </c>
      <c r="C13" s="25" t="str">
        <v>確認済</v>
      </c>
      <c r="D13" s="25" t="str">
        <v>E009</v>
      </c>
      <c r="E13" s="25" t="str">
        <v>9/10退職。受講通知から除外</v>
      </c>
      <c r="F13" s="25" t="str">
        <v>過去履歴は保存方針に従う</v>
      </c>
      <c r="G13" s="25" t="str">
        <v>人事担当</v>
      </c>
      <c r="H13" s="30" t="n">
        <v>46280</v>
      </c>
    </row>
    <row r="14" ht="68" customHeight="1">
      <c r="A14" s="28" t="n">
        <v>8</v>
      </c>
      <c r="B14" s="28" t="str">
        <v>担当への引継ぎ</v>
      </c>
      <c r="C14" s="28" t="str">
        <v>未完了</v>
      </c>
      <c r="D14" s="28" t="str">
        <v>要対応の7人</v>
      </c>
      <c r="E14" s="28" t="str">
        <v>一覧作成だけでは担当の受領を確認できない</v>
      </c>
      <c r="F14" s="28" t="str">
        <v>受領・次回確認日・完了証拠を記録</v>
      </c>
      <c r="G14" s="28" t="str">
        <v>教育担当</v>
      </c>
      <c r="H14" s="31" t="n">
        <v>46283</v>
      </c>
    </row>
  </sheetData>
  <mergeCells>
    <mergeCell ref="A1:H1"/>
    <mergeCell ref="A2:H2"/>
    <mergeCell ref="A4:H4"/>
  </mergeCells>
  <dataValidations count="1">
    <dataValidation type="list" sqref="C7:C14">
      <formula1>"未着手,要対応,未完了,確認済,対象外"</formula1>
    </dataValidation>
  </dataValidations>
  <pageMargins left="0.7" right="0.7" top="0.75" bottom="0.75" header="0.3" footer="0.3"/>
  <tableParts count="1">
    <tablePart ns1:id="R8dae6e92658b49f2"/>
  </tableParts>
</worksheet>
</file>

<file path=xl/worksheets/sheet10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9" hidden="0" customWidth="1"/>
    <col min="2" max="2" width="26" hidden="0" customWidth="1"/>
    <col min="3" max="3" width="15" hidden="0" customWidth="1"/>
    <col min="4" max="4" width="20" hidden="0" customWidth="1"/>
    <col min="5" max="5" width="39" hidden="0" customWidth="1"/>
    <col min="6" max="6" width="38" hidden="0" customWidth="1"/>
    <col min="7" max="7" width="25" hidden="0" customWidth="1"/>
    <col min="8" max="8" width="17" hidden="0" customWidth="1"/>
  </cols>
  <sheetData>
    <row r="1" ht="36" customHeight="1">
      <c r="A1" s="7" t="str">
        <v>期限確認・引継ぎチェック｜未記入</v>
      </c>
      <c r="B1" s="7"/>
      <c r="C1" s="7"/>
      <c r="D1" s="7"/>
      <c r="E1" s="7"/>
      <c r="F1" s="7"/>
      <c r="G1" s="7"/>
      <c r="H1" s="7"/>
    </row>
    <row r="2" ht="30" customHeight="1">
      <c r="A2" s="11" t="str">
        <v>基準日、通知幅、確認担当、受領担当を決めてから記入します。『確認済』だけで更新を完了にしません。</v>
      </c>
      <c r="B2" s="11"/>
      <c r="C2" s="11"/>
      <c r="D2" s="11"/>
      <c r="E2" s="11"/>
      <c r="F2" s="11"/>
      <c r="G2" s="11"/>
      <c r="H2" s="11"/>
    </row>
    <row r="3" ht="24" customHeight="1">
      <c r="A3" s="3"/>
      <c r="B3" s="3"/>
      <c r="C3" s="3"/>
      <c r="D3" s="3"/>
      <c r="E3" s="3"/>
      <c r="F3" s="3"/>
      <c r="G3" s="3"/>
      <c r="H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</row>
    <row r="5" ht="24" customHeight="1">
      <c r="A5" s="3"/>
      <c r="B5" s="3"/>
      <c r="C5" s="3"/>
      <c r="D5" s="3"/>
      <c r="E5" s="3"/>
      <c r="F5" s="3"/>
      <c r="G5" s="3"/>
      <c r="H5" s="3"/>
    </row>
    <row r="6" ht="36" customHeight="1">
      <c r="A6" s="20" t="str">
        <v>番号</v>
      </c>
      <c r="B6" s="20" t="str">
        <v>確認項目</v>
      </c>
      <c r="C6" s="20" t="str">
        <v>確認結果</v>
      </c>
      <c r="D6" s="20" t="str">
        <v>対象ID</v>
      </c>
      <c r="E6" s="20" t="str">
        <v>確認した内容・残課題</v>
      </c>
      <c r="F6" s="20" t="str">
        <v>次の対応</v>
      </c>
      <c r="G6" s="20" t="str">
        <v>担当</v>
      </c>
      <c r="H6" s="20" t="str">
        <v>対応期限</v>
      </c>
    </row>
    <row r="7" ht="68" customHeight="1">
      <c r="A7" s="25" t="n">
        <v>1</v>
      </c>
      <c r="B7" s="25" t="str">
        <v>対象者と所属期間</v>
      </c>
      <c r="C7" s="25"/>
      <c r="D7" s="25"/>
      <c r="E7" s="25"/>
      <c r="F7" s="25"/>
      <c r="G7" s="25"/>
      <c r="H7" s="30"/>
    </row>
    <row r="8" ht="68" customHeight="1">
      <c r="A8" s="28" t="n">
        <v>2</v>
      </c>
      <c r="B8" s="28" t="str">
        <v>役割別の必須項目</v>
      </c>
      <c r="C8" s="28"/>
      <c r="D8" s="28"/>
      <c r="E8" s="28"/>
      <c r="F8" s="28"/>
      <c r="G8" s="28"/>
      <c r="H8" s="31"/>
    </row>
    <row r="9" ht="68" customHeight="1">
      <c r="A9" s="25" t="n">
        <v>3</v>
      </c>
      <c r="B9" s="25" t="str">
        <v>受講と修了の区別</v>
      </c>
      <c r="C9" s="25"/>
      <c r="D9" s="25"/>
      <c r="E9" s="25"/>
      <c r="F9" s="25"/>
      <c r="G9" s="25"/>
      <c r="H9" s="30"/>
    </row>
    <row r="10" ht="68" customHeight="1">
      <c r="A10" s="28" t="n">
        <v>4</v>
      </c>
      <c r="B10" s="28" t="str">
        <v>試験と資格発行の区別</v>
      </c>
      <c r="C10" s="28"/>
      <c r="D10" s="28"/>
      <c r="E10" s="28"/>
      <c r="F10" s="28"/>
      <c r="G10" s="28"/>
      <c r="H10" s="31"/>
    </row>
    <row r="11" ht="68" customHeight="1">
      <c r="A11" s="25" t="n">
        <v>5</v>
      </c>
      <c r="B11" s="25" t="str">
        <v>有効期間と空欄</v>
      </c>
      <c r="C11" s="25"/>
      <c r="D11" s="25"/>
      <c r="E11" s="25"/>
      <c r="F11" s="25"/>
      <c r="G11" s="25"/>
      <c r="H11" s="30"/>
    </row>
    <row r="12" ht="68" customHeight="1">
      <c r="A12" s="28" t="n">
        <v>6</v>
      </c>
      <c r="B12" s="28" t="str">
        <v>更新証明の確認</v>
      </c>
      <c r="C12" s="28"/>
      <c r="D12" s="28"/>
      <c r="E12" s="28"/>
      <c r="F12" s="28"/>
      <c r="G12" s="28"/>
      <c r="H12" s="31"/>
    </row>
    <row r="13" ht="68" customHeight="1">
      <c r="A13" s="25" t="n">
        <v>7</v>
      </c>
      <c r="B13" s="25" t="str">
        <v>対象終了者の除外</v>
      </c>
      <c r="C13" s="25"/>
      <c r="D13" s="25"/>
      <c r="E13" s="25"/>
      <c r="F13" s="25"/>
      <c r="G13" s="25"/>
      <c r="H13" s="30"/>
    </row>
    <row r="14" ht="68" customHeight="1">
      <c r="A14" s="28" t="n">
        <v>8</v>
      </c>
      <c r="B14" s="28" t="str">
        <v>担当への引継ぎ</v>
      </c>
      <c r="C14" s="28"/>
      <c r="D14" s="28"/>
      <c r="E14" s="28"/>
      <c r="F14" s="28"/>
      <c r="G14" s="28"/>
      <c r="H14" s="31"/>
    </row>
  </sheetData>
  <mergeCells>
    <mergeCell ref="A1:H1"/>
    <mergeCell ref="A2:H2"/>
    <mergeCell ref="A4:H4"/>
  </mergeCells>
  <dataValidations count="1">
    <dataValidation type="list" sqref="C7:C14">
      <formula1>"未着手,要対応,未完了,確認済,対象外"</formula1>
    </dataValidation>
  </dataValidations>
  <pageMargins left="0.7" right="0.7" top="0.75" bottom="0.75" header="0.3" footer="0.3"/>
  <tableParts count="1">
    <tablePart ns1:id="R0be920643b1b4c74"/>
  </tableParts>
</worksheet>
</file>

<file path=xl/worksheets/sheet11.xml><?xml version="1.0" encoding="utf-8"?>
<worksheet xmlns="http://schemas.openxmlformats.org/spreadsheetml/2006/main" xmlns:ns1="http://schemas.openxmlformats.org/officeDocument/2006/relationships">
  <sheetFormatPr defaultRowHeight="15"/>
  <cols>
    <col min="1" max="1" width="15" hidden="0" customWidth="1"/>
    <col min="2" max="2" width="30" hidden="0" customWidth="1"/>
    <col min="3" max="3" width="23" hidden="0" customWidth="1"/>
    <col min="4" max="4" width="40" hidden="0" customWidth="1"/>
    <col min="5" max="5" width="32" hidden="0" customWidth="1"/>
    <col min="6" max="6" width="23" hidden="0" customWidth="1"/>
    <col min="7" max="7" width="17" hidden="0" customWidth="1"/>
    <col min="8" max="8" width="38" hidden="0" customWidth="1"/>
    <col min="9" max="9" width="40" hidden="0" customWidth="1"/>
  </cols>
  <sheetData>
    <row r="1" ht="36" customHeight="1">
      <c r="A1" s="7" t="str">
        <v>出典と入力定義</v>
      </c>
      <c r="B1" s="7"/>
      <c r="C1" s="7"/>
      <c r="D1" s="7"/>
      <c r="E1" s="7"/>
      <c r="F1" s="7"/>
      <c r="G1" s="7"/>
      <c r="H1" s="7"/>
      <c r="I1" s="7"/>
    </row>
    <row r="2" ht="30" customHeight="1">
      <c r="A2" s="11" t="str">
        <v>公式資料の機能説明と、本稿の架空例・編集上の運用設計を区別しています。</v>
      </c>
      <c r="B2" s="11"/>
      <c r="C2" s="11"/>
      <c r="D2" s="11"/>
      <c r="E2" s="11"/>
      <c r="F2" s="11"/>
      <c r="G2" s="11"/>
      <c r="H2" s="11"/>
      <c r="I2" s="11"/>
    </row>
    <row r="3" ht="24" customHeight="1">
      <c r="A3" s="3"/>
      <c r="B3" s="3"/>
      <c r="C3" s="3"/>
      <c r="D3" s="3"/>
      <c r="E3" s="3"/>
      <c r="F3" s="3"/>
      <c r="G3" s="3"/>
      <c r="H3" s="3"/>
      <c r="I3" s="3"/>
    </row>
    <row r="4" ht="30" customHeight="1">
      <c r="A4" s="15" t="str">
        <v>受講・修了・資格発行は別記録。表の判定は作業許可ではありません。青字＝入力／黒字＝数式。</v>
      </c>
      <c r="B4" s="15"/>
      <c r="C4" s="15"/>
      <c r="D4" s="15"/>
      <c r="E4" s="15"/>
      <c r="F4" s="15"/>
      <c r="G4" s="15"/>
      <c r="H4" s="15"/>
      <c r="I4" s="15"/>
    </row>
    <row r="5" ht="24" customHeight="1">
      <c r="A5" s="3"/>
      <c r="B5" s="3"/>
      <c r="C5" s="3"/>
      <c r="D5" s="3"/>
      <c r="E5" s="3"/>
      <c r="F5" s="3"/>
      <c r="G5" s="3"/>
      <c r="H5" s="3"/>
      <c r="I5" s="3"/>
    </row>
    <row r="6" ht="36" customHeight="1">
      <c r="A6" s="20" t="str">
        <v>資料ID</v>
      </c>
      <c r="B6" s="20" t="str">
        <v>資料名</v>
      </c>
      <c r="C6" s="20" t="str">
        <v>発行元</v>
      </c>
      <c r="D6" s="20" t="str">
        <v>URL</v>
      </c>
      <c r="E6" s="20" t="str">
        <v>発行・更新日</v>
      </c>
      <c r="F6" s="20" t="str">
        <v>版</v>
      </c>
      <c r="G6" s="20" t="str">
        <v>確認日</v>
      </c>
      <c r="H6" s="20" t="str">
        <v>該当箇所</v>
      </c>
      <c r="I6" s="20" t="str">
        <v>適用範囲・限界</v>
      </c>
    </row>
    <row r="7" ht="144" customHeight="1">
      <c r="A7" s="25" t="str">
        <v>WF-S36</v>
      </c>
      <c r="B7" s="25" t="str">
        <v>研修履歴管理</v>
      </c>
      <c r="C7" s="25" t="str">
        <v>株式会社カオナビ</v>
      </c>
      <c r="D7" s="25" t="str">
        <v>https://www.kaonavi.jp/func-use/skl-learning/</v>
      </c>
      <c r="E7" s="25" t="str">
        <v>発行日・更新日・版番号の表示なし</v>
      </c>
      <c r="F7" s="25" t="str">
        <v>現行Web製品説明</v>
      </c>
      <c r="G7" s="25" t="str">
        <v>2026-09-15</v>
      </c>
      <c r="H7" s="25" t="str">
        <v>「スキル管理 研修履歴管理」冒頭説明</v>
      </c>
      <c r="I7" s="25" t="str">
        <v>受講の有無・過去の研修履歴の蓄積、必要な研修を受講していない社員の抽出・リマインドという機能説明の存在。 試用なし。効果・性能・利用プラン・資格の認定を実証しない。本稿の運用設計や架空の更新周期の根拠ではない。</v>
      </c>
    </row>
    <row r="8" ht="144" customHeight="1">
      <c r="A8" s="28" t="str">
        <v>LP027</v>
      </c>
      <c r="B8" s="28" t="str">
        <v>資格・教育履歴の管理システム開発</v>
      </c>
      <c r="C8" s="28" t="str">
        <v>NeoLogic株式会社</v>
      </c>
      <c r="D8" s="28" t="str">
        <v>https://neologic.co.jp/solutions/employee-qualification-management</v>
      </c>
      <c r="E8" s="28" t="str">
        <v>発行日・更新日・版番号の表示なし</v>
      </c>
      <c r="F8" s="28" t="str">
        <v>現行サービス案内</v>
      </c>
      <c r="G8" s="28" t="str">
        <v>2026-09-15</v>
      </c>
      <c r="H8" s="28" t="str">
        <v>「資格の更新を、期限前に確認。」「選べる進め方」「よくある質問」</v>
      </c>
      <c r="I8" s="28" t="str">
        <v>資格台帳・期限・更新証明の確認、研修記録との区別、相談範囲。 サービス案内の確認のみ。資格認定と専門的な配置判断は担当者が行う。料金・契約条件は本文に転記しない。</v>
      </c>
    </row>
    <row r="9" ht="144" customHeight="1">
      <c r="A9" s="25" t="str">
        <v>LP061</v>
      </c>
      <c r="B9" s="25" t="str">
        <v>研修・eラーニングの管理システム開発</v>
      </c>
      <c r="C9" s="25" t="str">
        <v>NeoLogic株式会社</v>
      </c>
      <c r="D9" s="25" t="str">
        <v>https://neologic.co.jp/solutions/learning-management-system</v>
      </c>
      <c r="E9" s="25" t="str">
        <v>発行日・更新日・版番号の表示なし</v>
      </c>
      <c r="F9" s="25" t="str">
        <v>現行サービス案内</v>
      </c>
      <c r="G9" s="25" t="str">
        <v>2026-09-15</v>
      </c>
      <c r="H9" s="25" t="str">
        <v>「教材の配布から、受講の確認まで」「選べる進め方」</v>
      </c>
      <c r="I9" s="25" t="str">
        <v>教材配布、受講・修了記録、既製LMSとの使い分け、外部学習サービスとの連携の相談範囲。 教材制作・撮影・専門監修は別。機能試用・効果測定はしていない。</v>
      </c>
    </row>
    <row r="13" ht="32" customHeight="1">
      <c r="A13" s="65" t="str">
        <v>項目</v>
      </c>
      <c r="B13" s="65" t="str">
        <v>入力・運用の定義</v>
      </c>
    </row>
    <row r="14" ht="48" customHeight="1">
      <c r="A14" s="78" t="str">
        <v>所属期間</v>
      </c>
      <c r="B14" s="78" t="str">
        <v>その役割での所属開始日〜終了日。現在の部署名への一括上書きはしません。</v>
      </c>
      <c r="C14" s="78"/>
      <c r="D14" s="78"/>
      <c r="E14" s="78"/>
      <c r="F14" s="78"/>
      <c r="G14" s="78"/>
      <c r="H14" s="78"/>
      <c r="I14" s="78"/>
    </row>
    <row r="15" ht="48" customHeight="1">
      <c r="A15" s="78" t="str">
        <v>照合ID</v>
      </c>
      <c r="B15" s="78" t="str">
        <v>社員ID・必要研修・対象期間をまとめた一意の行ID。並べ替え後も数式はこのIDで参照します。</v>
      </c>
      <c r="C15" s="78"/>
      <c r="D15" s="78"/>
      <c r="E15" s="78"/>
      <c r="F15" s="78"/>
      <c r="G15" s="78"/>
      <c r="H15" s="78"/>
      <c r="I15" s="78"/>
    </row>
    <row r="16" ht="48" customHeight="1">
      <c r="A16" s="78" t="str">
        <v>受講日</v>
      </c>
      <c r="B16" s="78" t="str">
        <v>実際に受講した日。予定日を入力しません。</v>
      </c>
      <c r="C16" s="78"/>
      <c r="D16" s="78"/>
      <c r="E16" s="78"/>
      <c r="F16" s="78"/>
      <c r="G16" s="78"/>
      <c r="H16" s="78"/>
      <c r="I16" s="78"/>
    </row>
    <row r="17" ht="48" customHeight="1">
      <c r="A17" s="78" t="str">
        <v>修了判定</v>
      </c>
      <c r="B17" s="78" t="str">
        <v>未受講／判定待ち／未達／修了。再受講予定は履歴と次回対応に残します。</v>
      </c>
      <c r="C17" s="78"/>
      <c r="D17" s="78"/>
      <c r="E17" s="78"/>
      <c r="F17" s="78"/>
      <c r="G17" s="78"/>
      <c r="H17" s="78"/>
      <c r="I17" s="78"/>
    </row>
    <row r="18" ht="48" customHeight="1">
      <c r="A18" s="78" t="str">
        <v>資格番号</v>
      </c>
      <c r="B18" s="78" t="str">
        <v>証明で確認した番号。未発行・未確認・不要は番号を空欄にし、判定シートに状態を記録します。</v>
      </c>
      <c r="C18" s="78"/>
      <c r="D18" s="78"/>
      <c r="E18" s="78"/>
      <c r="F18" s="78"/>
      <c r="G18" s="78"/>
      <c r="H18" s="78"/>
      <c r="I18" s="78"/>
    </row>
    <row r="19" ht="48" customHeight="1">
      <c r="A19" s="78" t="str">
        <v>有効期限</v>
      </c>
      <c r="B19" s="78" t="str">
        <v>資格の有効期間の終わり。研修の実施日や次の受講予定日ではありません。空欄は期限なしを意味しません。</v>
      </c>
      <c r="C19" s="78"/>
      <c r="D19" s="78"/>
      <c r="E19" s="78"/>
      <c r="F19" s="78"/>
      <c r="G19" s="78"/>
      <c r="H19" s="78"/>
      <c r="I19" s="78"/>
    </row>
    <row r="20" ht="48" customHeight="1">
      <c r="A20" s="78" t="str">
        <v>表の表示語</v>
      </c>
      <c r="B20" s="78" t="str">
        <v>掲載表の『未発行』『未確定』『未確認』『対象外』『不要』『—』は表示用。日付・番号の元セルは空欄です。</v>
      </c>
      <c r="C20" s="78"/>
      <c r="D20" s="78"/>
      <c r="E20" s="78"/>
      <c r="F20" s="78"/>
      <c r="G20" s="78"/>
      <c r="H20" s="78"/>
      <c r="I20" s="78"/>
    </row>
    <row r="21" ht="48" customHeight="1">
      <c r="A21" s="78" t="str">
        <v>現時点の要件と更新</v>
      </c>
      <c r="B21" s="78" t="str">
        <v>E002は旧証明で期間内ですが、更新未了です。新証明を確認するまでは期限を延長しません。</v>
      </c>
      <c r="C21" s="78"/>
      <c r="D21" s="78"/>
      <c r="E21" s="78"/>
      <c r="F21" s="78"/>
      <c r="G21" s="78"/>
      <c r="H21" s="78"/>
      <c r="I21" s="78"/>
    </row>
    <row r="22" ht="48" customHeight="1">
      <c r="A22" s="78" t="str">
        <v>初回と更新の記録</v>
      </c>
      <c r="B22" s="78" t="str">
        <v>修了日・再受講予定・旧資格は履歴に分離。E006の再受講予定は2026-09-22、元の未達は残します。</v>
      </c>
      <c r="C22" s="78"/>
      <c r="D22" s="78"/>
      <c r="E22" s="78"/>
      <c r="F22" s="78"/>
      <c r="G22" s="78"/>
      <c r="H22" s="78"/>
      <c r="I22" s="78"/>
    </row>
    <row r="23" ht="48" customHeight="1">
      <c r="A23" s="78" t="str">
        <v>数式の限界</v>
      </c>
      <c r="B23" s="78" t="str">
        <v>有効期間の対象日判定と入力状態の照合だけです。証明の真正性・資格認定・作業許可・全社の必須研修を判定しません。</v>
      </c>
      <c r="C23" s="78"/>
      <c r="D23" s="78"/>
      <c r="E23" s="78"/>
      <c r="F23" s="78"/>
      <c r="G23" s="78"/>
      <c r="H23" s="78"/>
      <c r="I23" s="78"/>
    </row>
  </sheetData>
  <mergeCells>
    <mergeCell ref="A1:I1"/>
    <mergeCell ref="A2:I2"/>
    <mergeCell ref="A4:I4"/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  <mergeCell ref="B23:I23"/>
  </mergeCells>
  <pageMargins left="0.7" right="0.7" top="0.75" bottom="0.75" header="0.3" footer="0.3"/>
  <tableParts count="1">
    <tablePart ns1:id="R0e153d2f2d5f4939"/>
  </tableParts>
</worksheet>
</file>