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a6428fe8804f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097a9030ee3d4784"/>
    <x:sheet xmlns:r="http://schemas.openxmlformats.org/officeDocument/2006/relationships" name="A_費用" sheetId="2" r:id="Rd01d58e1badc4b57"/>
    <x:sheet xmlns:r="http://schemas.openxmlformats.org/officeDocument/2006/relationships" name="B_費用" sheetId="3" r:id="R47299d510c6844ff"/>
    <x:sheet xmlns:r="http://schemas.openxmlformats.org/officeDocument/2006/relationships" name="空欄_費用" sheetId="4" r:id="R6abdf6320e664e39"/>
    <x:sheet xmlns:r="http://schemas.openxmlformats.org/officeDocument/2006/relationships" name="A_条件" sheetId="5" r:id="R2a57065d407c486e"/>
    <x:sheet xmlns:r="http://schemas.openxmlformats.org/officeDocument/2006/relationships" name="B_条件" sheetId="6" r:id="Re796bce71a414249"/>
    <x:sheet xmlns:r="http://schemas.openxmlformats.org/officeDocument/2006/relationships" name="空欄_条件" sheetId="7" r:id="Red737f96a1294b93"/>
    <x:sheet xmlns:r="http://schemas.openxmlformats.org/officeDocument/2006/relationships" name="調査票_見本" sheetId="8" r:id="R3d6f64ee4321437d"/>
    <x:sheet xmlns:r="http://schemas.openxmlformats.org/officeDocument/2006/relationships" name="調査票_空欄" sheetId="9" r:id="R4354c4c991d247d3"/>
    <x:sheet xmlns:r="http://schemas.openxmlformats.org/officeDocument/2006/relationships" name="感度確認" sheetId="10" r:id="R219b18a442aa4195"/>
    <x:sheet xmlns:r="http://schemas.openxmlformats.org/officeDocument/2006/relationships" name="出典" sheetId="11" r:id="Rbbd901548d5c47ba"/>
    <x:sheet xmlns:r="http://schemas.openxmlformats.org/officeDocument/2006/relationships" name="A_掲載" sheetId="12" r:id="R6ff5bdee739f4ef1"/>
    <x:sheet xmlns:r="http://schemas.openxmlformats.org/officeDocument/2006/relationships" name="B_掲載" sheetId="13" r:id="Rb7f203b476174b38"/>
    <x:sheet xmlns:r="http://schemas.openxmlformats.org/officeDocument/2006/relationships" name="支出と時間" sheetId="14" r:id="Rf7e4be4671484959"/>
    <x:sheet xmlns:r="http://schemas.openxmlformats.org/officeDocument/2006/relationships" name="転記時間の別条件" sheetId="15" r:id="Rbe90fd7fcac74874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;[Red](#,##0.0);0"/>
    <x:numFmt numFmtId="201" formatCode="#,##0.00;[Red]-#,##0.00;0"/>
  </x:numFmts>
  <x:fonts count="29">
    <x:font>
      <x:sz val="11"/>
      <x:name val="Carlito"/>
    </x:font>
    <x:font>
      <x:b/>
      <x:sz val="18"/>
      <x:color rgb="FFFFFFFF"/>
      <x:name val="Noto Sans CJK JP"/>
    </x:font>
    <x:font>
      <x:b/>
      <x:sz val="11"/>
      <x:color rgb="FF7A4E0A"/>
      <x:name val="Carlito"/>
    </x:font>
    <x:font>
      <x:b/>
      <x:sz val="11"/>
      <x:name val="Carlito"/>
    </x:font>
    <x:font>
      <x:sz val="10"/>
      <x:color rgb="FF243843"/>
      <x:name val="Noto Sans CJK JP"/>
    </x:font>
    <x:font>
      <x:b/>
      <x:sz val="17"/>
      <x:color rgb="FFFFFFFF"/>
      <x:name val="Noto Sans CJK JP"/>
    </x:font>
    <x:font>
      <x:sz val="10"/>
      <x:color rgb="FF7A4E0A"/>
      <x:name val="Noto Sans CJK JP"/>
    </x:font>
    <x:font>
      <x:b/>
      <x:sz val="10"/>
      <x:color rgb="FFFFFFFF"/>
      <x:name val="Noto Sans CJK JP"/>
    </x:font>
    <x:font>
      <x:sz val="10"/>
      <x:color rgb="FF165CA3"/>
      <x:name val="Noto Sans CJK JP"/>
    </x:font>
    <x:font>
      <x:sz val="12"/>
      <x:color rgb="FF243843"/>
      <x:name val="Noto Sans CJK JP"/>
    </x:font>
    <x:font>
      <x:b/>
      <x:sz val="16"/>
      <x:color rgb="FFFFFFFF"/>
      <x:name val="Noto Sans CJK JP"/>
    </x:font>
    <x:font>
      <x:sz val="11"/>
      <x:color rgb="FF7A4E0A"/>
      <x:name val="Noto Sans CJK JP"/>
    </x:font>
    <x:font>
      <x:b/>
      <x:sz val="12"/>
      <x:color rgb="FFFFFFFF"/>
      <x:name val="Noto Sans CJK JP"/>
    </x:font>
    <x:font>
      <x:b/>
      <x:sz val="12"/>
      <x:color rgb="FF243843"/>
      <x:name val="Noto Sans CJK JP"/>
    </x:font>
    <x:font>
      <x:b/>
      <x:sz val="11"/>
      <x:color rgb="FFFFFFFF"/>
      <x:name val="Noto Sans CJK JP"/>
    </x:font>
    <x:font>
      <x:sz val="11"/>
      <x:color rgb="FF7A4E0A"/>
      <x:name val="Noto Sans CJK JP"/>
    </x:font>
    <x:font>
      <x:sz val="11"/>
      <x:color rgb="FF243843"/>
      <x:name val="Noto Sans CJK JP"/>
    </x:font>
    <x:font>
      <x:sz val="10"/>
      <x:color rgb="FF425B66"/>
      <x:name val="Noto Sans CJK JP"/>
    </x:font>
    <x:font>
      <x:sz val="11"/>
      <x:color rgb="FF19354D"/>
      <x:name val="Hiragino Sans"/>
    </x:font>
    <x:font>
      <x:b/>
      <x:sz val="11"/>
      <x:color rgb="FFFFFFFF"/>
      <x:name val="Hiragino Sans"/>
    </x:font>
    <x:font>
      <x:b/>
      <x:sz val="14"/>
      <x:color rgb="FFFFFFFF"/>
      <x:name val="Carlito"/>
    </x:font>
    <x:font>
      <x:b/>
      <x:sz val="14"/>
      <x:color rgb="FFFFFFFF"/>
      <x:name val="Arial"/>
    </x:font>
    <x:font>
      <x:sz val="11"/>
      <x:name val="Arial"/>
    </x:font>
    <x:font>
      <x:sz val="11"/>
      <x:color rgb="FFFFFFFF"/>
      <x:name val="Arial"/>
    </x:font>
    <x:font>
      <x:sz val="11"/>
      <x:color rgb="FF1261A0"/>
      <x:name val="Arial"/>
    </x:font>
    <x:font>
      <x:b/>
      <x:sz val="11"/>
      <x:color rgb="FFFFFFFF"/>
      <x:name val="Carlito"/>
    </x:font>
    <x:font>
      <x:b/>
      <x:sz val="11"/>
      <x:color rgb="FFFFFFFF"/>
      <x:name val="Arial"/>
    </x:font>
    <x:font>
      <x:b/>
      <x:sz val="11"/>
      <x:name val="Arial"/>
    </x:font>
    <x:font>
      <x:b/>
      <x:sz val="11"/>
      <x:color rgb="FF1261A0"/>
      <x:name val="Arial"/>
    </x:font>
  </x:fonts>
  <x:fills count="17">
    <x:fill>
      <x:patternFill patternType="none"/>
    </x:fill>
    <x:fill>
      <x:patternFill patternType="gray125"/>
    </x:fill>
    <x:fill>
      <x:patternFill patternType="solid">
        <x:fgColor rgb="FF173448"/>
      </x:patternFill>
    </x:fill>
    <x:fill>
      <x:patternFill patternType="solid">
        <x:fgColor rgb="FFFFF0D9"/>
      </x:patternFill>
    </x:fill>
    <x:fill>
      <x:patternFill patternType="solid">
        <x:fgColor rgb="FFE8EFF3"/>
      </x:patternFill>
    </x:fill>
    <x:fill>
      <x:patternFill patternType="solid">
        <x:fgColor rgb="FF146C70"/>
      </x:patternFill>
    </x:fill>
    <x:fill>
      <x:patternFill patternType="solid">
        <x:fgColor rgb="FFEAF4EC"/>
      </x:patternFill>
    </x:fill>
    <x:fill>
      <x:patternFill patternType="solid">
        <x:fgColor rgb="FFF1F5F7"/>
      </x:patternFill>
    </x:fill>
    <x:fill>
      <x:patternFill patternType="solid">
        <x:fgColor rgb="FFFFFFFF"/>
      </x:patternFill>
    </x:fill>
    <x:fill>
      <x:patternFill patternType="solid">
        <x:fgColor rgb="FF19354D"/>
      </x:patternFill>
    </x:fill>
    <x:fill>
      <x:patternFill patternType="solid">
        <x:fgColor rgb="FFFFF4D6"/>
      </x:patternFill>
    </x:fill>
    <x:fill>
      <x:patternFill patternType="solid">
        <x:fgColor rgb="FFEAF4F5"/>
      </x:patternFill>
    </x:fill>
    <x:fill>
      <x:patternFill patternType="solid">
        <x:fgColor rgb="FF17394A"/>
      </x:patternFill>
    </x:fill>
    <x:fill>
      <x:patternFill patternType="solid">
        <x:fgColor rgb="FF176B73"/>
      </x:patternFill>
    </x:fill>
    <x:fill>
      <x:patternFill patternType="solid">
        <x:fgColor rgb="FFEAF4EF"/>
      </x:patternFill>
    </x:fill>
    <x:fill>
      <x:patternFill patternType="solid">
        <x:fgColor rgb="FFEAF4EF"/>
      </x:patternFill>
    </x:fill>
    <x:fill>
      <x:patternFill patternType="solid">
        <x:fgColor rgb="FF19394F"/>
      </x:patternFill>
    </x:fill>
  </x:fills>
  <x:borders count="2">
    <x:border/>
    <x:border/>
  </x:borders>
  <x:cellStyleXfs count="1">
    <x:xf numFmtId="0" fontId="0" fillId="0" borderId="0"/>
  </x:cellStyleXfs>
  <x:cellXfs count="108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wrapText="1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 applyAlignment="1">
      <x:alignment vertical="center" wrapText="1"/>
    </x:xf>
    <x:xf numFmtId="0" fontId="4" fillId="0" borderId="1" xfId="0" applyNumberFormat="1" applyFont="1" applyFill="1" applyBorder="1"/>
    <x:xf numFmtId="0" fontId="4" fillId="0" borderId="1" xfId="0" applyNumberFormat="1" applyFont="1" applyFill="1" applyBorder="1" applyAlignment="1">
      <x:alignment wrapText="1"/>
    </x:xf>
    <x:xf numFmtId="0" fontId="4" fillId="0" borderId="1" xfId="0" applyNumberFormat="1" applyFont="1" applyFill="1" applyBorder="1" applyAlignment="1">
      <x:alignment vertical="center" wrapText="1"/>
    </x:xf>
    <x:xf numFmtId="0" fontId="4" fillId="2" borderId="0" xfId="0" applyNumberFormat="1" applyFont="1" applyFill="1" applyBorder="1" applyAlignment="1">
      <x:alignment vertical="center" wrapText="1"/>
    </x:xf>
    <x:xf numFmtId="0" fontId="5" fillId="2" borderId="0" xfId="0" applyNumberFormat="1" applyFont="1" applyFill="1" applyBorder="1" applyAlignment="1">
      <x:alignment vertical="center" wrapText="1"/>
    </x:xf>
    <x:xf numFmtId="0" fontId="4" fillId="2" borderId="1" xfId="0" applyNumberFormat="1" applyFont="1" applyFill="1" applyBorder="1" applyAlignment="1">
      <x:alignment vertical="center" wrapText="1"/>
    </x:xf>
    <x:xf numFmtId="0" fontId="5" fillId="2" borderId="1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 wrapText="1"/>
    </x:xf>
    <x:xf numFmtId="0" fontId="4" fillId="3" borderId="1" xfId="0" applyNumberFormat="1" applyFont="1" applyFill="1" applyBorder="1" applyAlignment="1">
      <x:alignment vertical="center" wrapText="1"/>
    </x:xf>
    <x:xf numFmtId="0" fontId="6" fillId="3" borderId="1" xfId="0" applyNumberFormat="1" applyFont="1" applyFill="1" applyBorder="1" applyAlignment="1">
      <x:alignment vertical="center" wrapText="1"/>
    </x:xf>
    <x:xf numFmtId="0" fontId="4" fillId="5" borderId="0" xfId="0" applyNumberFormat="1" applyFont="1" applyFill="1" applyBorder="1" applyAlignment="1">
      <x:alignment vertical="center" wrapText="1"/>
    </x:xf>
    <x:xf numFmtId="0" fontId="7" fillId="5" borderId="0" xfId="0" applyNumberFormat="1" applyFont="1" applyFill="1" applyBorder="1" applyAlignment="1">
      <x:alignment vertical="center" wrapText="1"/>
    </x:xf>
    <x:xf numFmtId="0" fontId="4" fillId="5" borderId="1" xfId="0" applyNumberFormat="1" applyFont="1" applyFill="1" applyBorder="1" applyAlignment="1">
      <x:alignment vertical="center" wrapText="1"/>
    </x:xf>
    <x:xf numFmtId="0" fontId="7" fillId="5" borderId="1" xfId="0" applyNumberFormat="1" applyFont="1" applyFill="1" applyBorder="1" applyAlignment="1">
      <x:alignment vertical="center" wrapText="1"/>
    </x:xf>
    <x:xf numFmtId="0" fontId="8" fillId="0" borderId="0" xfId="0" applyNumberFormat="1" applyFont="1" applyFill="1" applyBorder="1" applyAlignment="1">
      <x:alignment vertical="center" wrapText="1"/>
    </x:xf>
    <x:xf numFmtId="0" fontId="8" fillId="0" borderId="1" xfId="0" applyNumberFormat="1" applyFont="1" applyFill="1" applyBorder="1" applyAlignment="1">
      <x:alignment vertical="center" wrapText="1"/>
    </x:xf>
    <x:xf numFmtId="0" fontId="4" fillId="6" borderId="0" xfId="0" applyNumberFormat="1" applyFont="1" applyFill="1" applyBorder="1" applyAlignment="1">
      <x:alignment vertical="center" wrapText="1"/>
    </x:xf>
    <x:xf numFmtId="0" fontId="4" fillId="6" borderId="1" xfId="0" applyNumberFormat="1" applyFont="1" applyFill="1" applyBorder="1" applyAlignment="1">
      <x:alignment vertical="center" wrapText="1"/>
    </x:xf>
    <x:xf numFmtId="200" fontId="8" fillId="0" borderId="0" xfId="0" applyNumberFormat="1" applyFont="1" applyFill="1" applyBorder="1" applyAlignment="1">
      <x:alignment vertical="center" wrapText="1"/>
    </x:xf>
    <x:xf numFmtId="200" fontId="4" fillId="6" borderId="0" xfId="0" applyNumberFormat="1" applyFont="1" applyFill="1" applyBorder="1" applyAlignment="1">
      <x:alignment vertical="center" wrapText="1"/>
    </x:xf>
    <x:xf numFmtId="200" fontId="8" fillId="0" borderId="1" xfId="0" applyNumberFormat="1" applyFont="1" applyFill="1" applyBorder="1" applyAlignment="1">
      <x:alignment vertical="center" wrapText="1"/>
    </x:xf>
    <x:xf numFmtId="200" fontId="4" fillId="6" borderId="1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1" xfId="0" applyNumberFormat="1" applyFont="1" applyFill="1" applyBorder="1" applyAlignment="1">
      <x:alignment vertical="center" wrapText="1"/>
    </x:xf>
    <x:xf numFmtId="0" fontId="8" fillId="3" borderId="0" xfId="0" applyNumberFormat="1" applyFont="1" applyFill="1" applyBorder="1" applyAlignment="1">
      <x:alignment vertical="center" wrapText="1"/>
    </x:xf>
    <x:xf numFmtId="0" fontId="8" fillId="3" borderId="1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 applyAlignment="1">
      <x:alignment vertical="center" wrapText="1"/>
    </x:xf>
    <x:xf numFmtId="0" fontId="9" fillId="0" borderId="1" xfId="0" applyNumberFormat="1" applyFont="1" applyFill="1" applyBorder="1" applyAlignment="1">
      <x:alignment vertical="center" wrapText="1"/>
    </x:xf>
    <x:xf numFmtId="0" fontId="9" fillId="2" borderId="0" xfId="0" applyNumberFormat="1" applyFont="1" applyFill="1" applyBorder="1" applyAlignment="1">
      <x:alignment vertical="center" wrapText="1"/>
    </x:xf>
    <x:xf numFmtId="0" fontId="10" fillId="2" borderId="0" xfId="0" applyNumberFormat="1" applyFont="1" applyFill="1" applyBorder="1" applyAlignment="1">
      <x:alignment vertical="center" wrapText="1"/>
    </x:xf>
    <x:xf numFmtId="0" fontId="9" fillId="2" borderId="1" xfId="0" applyNumberFormat="1" applyFont="1" applyFill="1" applyBorder="1" applyAlignment="1">
      <x:alignment vertical="center" wrapText="1"/>
    </x:xf>
    <x:xf numFmtId="0" fontId="10" fillId="2" borderId="1" xfId="0" applyNumberFormat="1" applyFont="1" applyFill="1" applyBorder="1" applyAlignment="1">
      <x:alignment vertical="center" wrapText="1"/>
    </x:xf>
    <x:xf numFmtId="0" fontId="9" fillId="3" borderId="0" xfId="0" applyNumberFormat="1" applyFont="1" applyFill="1" applyBorder="1" applyAlignment="1">
      <x:alignment vertical="center" wrapText="1"/>
    </x:xf>
    <x:xf numFmtId="0" fontId="11" fillId="3" borderId="0" xfId="0" applyNumberFormat="1" applyFont="1" applyFill="1" applyBorder="1" applyAlignment="1">
      <x:alignment vertical="center" wrapText="1"/>
    </x:xf>
    <x:xf numFmtId="0" fontId="9" fillId="3" borderId="1" xfId="0" applyNumberFormat="1" applyFont="1" applyFill="1" applyBorder="1" applyAlignment="1">
      <x:alignment vertical="center" wrapText="1"/>
    </x:xf>
    <x:xf numFmtId="0" fontId="11" fillId="3" borderId="1" xfId="0" applyNumberFormat="1" applyFont="1" applyFill="1" applyBorder="1" applyAlignment="1">
      <x:alignment vertical="center" wrapText="1"/>
    </x:xf>
    <x:xf numFmtId="0" fontId="9" fillId="5" borderId="0" xfId="0" applyNumberFormat="1" applyFont="1" applyFill="1" applyBorder="1" applyAlignment="1">
      <x:alignment vertical="center" wrapText="1"/>
    </x:xf>
    <x:xf numFmtId="0" fontId="12" fillId="5" borderId="0" xfId="0" applyNumberFormat="1" applyFont="1" applyFill="1" applyBorder="1" applyAlignment="1">
      <x:alignment vertical="center" wrapText="1"/>
    </x:xf>
    <x:xf numFmtId="0" fontId="9" fillId="5" borderId="1" xfId="0" applyNumberFormat="1" applyFont="1" applyFill="1" applyBorder="1" applyAlignment="1">
      <x:alignment vertical="center" wrapText="1"/>
    </x:xf>
    <x:xf numFmtId="0" fontId="12" fillId="5" borderId="1" xfId="0" applyNumberFormat="1" applyFont="1" applyFill="1" applyBorder="1" applyAlignment="1">
      <x:alignment vertical="center" wrapText="1"/>
    </x:xf>
    <x:xf numFmtId="0" fontId="9" fillId="7" borderId="0" xfId="0" applyNumberFormat="1" applyFont="1" applyFill="1" applyBorder="1" applyAlignment="1">
      <x:alignment vertical="center" wrapText="1"/>
    </x:xf>
    <x:xf numFmtId="0" fontId="9" fillId="7" borderId="1" xfId="0" applyNumberFormat="1" applyFont="1" applyFill="1" applyBorder="1" applyAlignment="1">
      <x:alignment vertical="center" wrapText="1"/>
    </x:xf>
    <x:xf numFmtId="0" fontId="13" fillId="7" borderId="0" xfId="0" applyNumberFormat="1" applyFont="1" applyFill="1" applyBorder="1" applyAlignment="1">
      <x:alignment vertical="center" wrapText="1"/>
    </x:xf>
    <x:xf numFmtId="0" fontId="13" fillId="7" borderId="1" xfId="0" applyNumberFormat="1" applyFont="1" applyFill="1" applyBorder="1" applyAlignment="1">
      <x:alignment vertical="center" wrapText="1"/>
    </x:xf>
    <x:xf numFmtId="0" fontId="9" fillId="8" borderId="0" xfId="0" applyNumberFormat="1" applyFont="1" applyFill="1" applyBorder="1" applyAlignment="1">
      <x:alignment vertical="center" wrapText="1"/>
    </x:xf>
    <x:xf numFmtId="0" fontId="9" fillId="8" borderId="1" xfId="0" applyNumberFormat="1" applyFont="1" applyFill="1" applyBorder="1" applyAlignment="1">
      <x:alignment vertical="center" wrapText="1"/>
    </x:xf>
    <x:xf numFmtId="0" fontId="13" fillId="8" borderId="0" xfId="0" applyNumberFormat="1" applyFont="1" applyFill="1" applyBorder="1" applyAlignment="1">
      <x:alignment vertical="center" wrapText="1"/>
    </x:xf>
    <x:xf numFmtId="0" fontId="13" fillId="8" borderId="1" xfId="0" applyNumberFormat="1" applyFont="1" applyFill="1" applyBorder="1" applyAlignment="1">
      <x:alignment vertical="center" wrapText="1"/>
    </x:xf>
    <x:xf numFmtId="0" fontId="14" fillId="5" borderId="0" xfId="0" applyNumberFormat="1" applyFont="1" applyFill="1" applyBorder="1" applyAlignment="1">
      <x:alignment vertical="center" wrapText="1"/>
    </x:xf>
    <x:xf numFmtId="0" fontId="14" fillId="5" borderId="1" xfId="0" applyNumberFormat="1" applyFont="1" applyFill="1" applyBorder="1" applyAlignment="1">
      <x:alignment vertical="center" wrapText="1"/>
    </x:xf>
    <x:xf numFmtId="0" fontId="15" fillId="3" borderId="0" xfId="0" applyNumberFormat="1" applyFont="1" applyFill="1" applyBorder="1" applyAlignment="1">
      <x:alignment vertical="center" wrapText="1"/>
    </x:xf>
    <x:xf numFmtId="0" fontId="15" fillId="3" borderId="1" xfId="0" applyNumberFormat="1" applyFont="1" applyFill="1" applyBorder="1" applyAlignment="1">
      <x:alignment vertical="center" wrapText="1"/>
    </x:xf>
    <x:xf numFmtId="0" fontId="16" fillId="7" borderId="0" xfId="0" applyNumberFormat="1" applyFont="1" applyFill="1" applyBorder="1" applyAlignment="1">
      <x:alignment vertical="center" wrapText="1"/>
    </x:xf>
    <x:xf numFmtId="0" fontId="16" fillId="7" borderId="1" xfId="0" applyNumberFormat="1" applyFont="1" applyFill="1" applyBorder="1" applyAlignment="1">
      <x:alignment vertical="center" wrapText="1"/>
    </x:xf>
    <x:xf numFmtId="0" fontId="17" fillId="8" borderId="0" xfId="0" applyNumberFormat="1" applyFont="1" applyFill="1" applyBorder="1" applyAlignment="1">
      <x:alignment vertical="center" wrapText="1"/>
    </x:xf>
    <x:xf numFmtId="0" fontId="17" fillId="8" borderId="1" xfId="0" applyNumberFormat="1" applyFont="1" applyFill="1" applyBorder="1" applyAlignment="1">
      <x:alignment vertical="center" wrapText="1"/>
    </x:xf>
    <x:xf numFmtId="0" fontId="18" fillId="0" borderId="0" xfId="0" applyNumberFormat="1" applyFont="1" applyFill="1" applyBorder="1"/>
    <x:xf numFmtId="0" fontId="18" fillId="0" borderId="0" xfId="0" applyNumberFormat="1" applyFont="1" applyFill="1" applyBorder="1" applyAlignment="1">
      <x:alignment wrapText="1"/>
    </x:xf>
    <x:xf numFmtId="0" fontId="18" fillId="9" borderId="0" xfId="0" applyNumberFormat="1" applyFont="1" applyFill="1" applyBorder="1" applyAlignment="1">
      <x:alignment wrapText="1"/>
    </x:xf>
    <x:xf numFmtId="0" fontId="19" fillId="9" borderId="0" xfId="0" applyNumberFormat="1" applyFont="1" applyFill="1" applyBorder="1" applyAlignment="1">
      <x:alignment wrapText="1"/>
    </x:xf>
    <x:xf numFmtId="0" fontId="18" fillId="10" borderId="0" xfId="0" applyNumberFormat="1" applyFont="1" applyFill="1" applyBorder="1" applyAlignment="1">
      <x:alignment wrapText="1"/>
    </x:xf>
    <x:xf numFmtId="0" fontId="18" fillId="11" borderId="0" xfId="0" applyNumberFormat="1" applyFont="1" applyFill="1" applyBorder="1" applyAlignment="1">
      <x:alignment wrapText="1"/>
    </x:xf>
    <x:xf numFmtId="201" fontId="18" fillId="10" borderId="0" xfId="0" applyNumberFormat="1" applyFont="1" applyFill="1" applyBorder="1" applyAlignment="1">
      <x:alignment wrapText="1"/>
    </x:xf>
    <x:xf numFmtId="201" fontId="18" fillId="11" borderId="0" xfId="0" applyNumberFormat="1" applyFont="1" applyFill="1" applyBorder="1" applyAlignment="1">
      <x:alignment wrapText="1"/>
    </x:xf>
    <x:xf numFmtId="0" fontId="0" fillId="12" borderId="0" xfId="0" applyNumberFormat="1" applyFont="1" applyFill="1" applyBorder="1"/>
    <x:xf numFmtId="0" fontId="20" fillId="12" borderId="0" xfId="0" applyNumberFormat="1" applyFont="1" applyFill="1" applyBorder="1"/>
    <x:xf numFmtId="0" fontId="21" fillId="12" borderId="0" xfId="0" applyNumberFormat="1" applyFont="1" applyFill="1" applyBorder="1"/>
    <x:xf numFmtId="0" fontId="22" fillId="0" borderId="0" xfId="0" applyNumberFormat="1" applyFont="1" applyFill="1" applyBorder="1"/>
    <x:xf numFmtId="0" fontId="22" fillId="0" borderId="0" xfId="0" applyNumberFormat="1" applyFont="1" applyFill="1" applyBorder="1" applyAlignment="1">
      <x:alignment wrapText="1"/>
    </x:xf>
    <x:xf numFmtId="0" fontId="22" fillId="13" borderId="0" xfId="0" applyNumberFormat="1" applyFont="1" applyFill="1" applyBorder="1" applyAlignment="1">
      <x:alignment wrapText="1"/>
    </x:xf>
    <x:xf numFmtId="0" fontId="23" fillId="13" borderId="0" xfId="0" applyNumberFormat="1" applyFont="1" applyFill="1" applyBorder="1" applyAlignment="1">
      <x:alignment wrapText="1"/>
    </x:xf>
    <x:xf numFmtId="0" fontId="24" fillId="0" borderId="0" xfId="0" applyNumberFormat="1" applyFont="1" applyFill="1" applyBorder="1" applyAlignment="1">
      <x:alignment wrapText="1"/>
    </x:xf>
    <x:xf numFmtId="0" fontId="22" fillId="14" borderId="0" xfId="0" applyNumberFormat="1" applyFont="1" applyFill="1" applyBorder="1" applyAlignment="1">
      <x:alignment wrapText="1"/>
    </x:xf>
    <x:xf numFmtId="0" fontId="0" fillId="15" borderId="0" xfId="0" applyNumberFormat="1" applyFont="1" applyFill="1" applyBorder="1"/>
    <x:xf numFmtId="0" fontId="3" fillId="15" borderId="0" xfId="0" applyNumberFormat="1" applyFont="1" applyFill="1" applyBorder="1"/>
    <x:xf numFmtId="0" fontId="0" fillId="16" borderId="0" xfId="0" applyNumberFormat="1" applyFont="1" applyFill="1" applyBorder="1"/>
    <x:xf numFmtId="0" fontId="25" fillId="16" borderId="0" xfId="0" applyNumberFormat="1" applyFont="1" applyFill="1" applyBorder="1"/>
    <x:xf numFmtId="0" fontId="26" fillId="16" borderId="0" xfId="0" applyNumberFormat="1" applyFont="1" applyFill="1" applyBorder="1"/>
    <x:xf numFmtId="0" fontId="27" fillId="15" borderId="0" xfId="0" applyNumberFormat="1" applyFont="1" applyFill="1" applyBorder="1"/>
    <x:xf numFmtId="0" fontId="26" fillId="16" borderId="0" xfId="0" applyNumberFormat="1" applyFont="1" applyFill="1" applyBorder="1" applyAlignment="1">
      <x:alignment wrapText="1"/>
    </x:xf>
    <x:xf numFmtId="0" fontId="27" fillId="15" borderId="0" xfId="0" applyNumberFormat="1" applyFont="1" applyFill="1" applyBorder="1" applyAlignment="1">
      <x:alignment wrapText="1"/>
    </x:xf>
    <x:xf numFmtId="0" fontId="28" fillId="15" borderId="0" xfId="0" applyNumberFormat="1" applyFont="1" applyFill="1" applyBorder="1" applyAlignment="1">
      <x:alignment wrapText="1"/>
    </x:xf>
  </x:cellXfs>
  <x:cellStyles count="1">
    <x:cellStyle name="Normal" xfId="0"/>
  </x:cellStyles>
  <x:dxfs count="3">
    <x:dxf>
      <x:font>
        <x:b/>
        <x:color rgb="FF8B5500"/>
      </x:font>
      <x:fill>
        <x:patternFill>
          <x:bgColor rgb="FFFFF0D9"/>
        </x:patternFill>
      </x:fill>
    </x:dxf>
    <x:dxf>
      <x:font>
        <x:b/>
        <x:color rgb="FF8B5500"/>
      </x:font>
      <x:fill>
        <x:patternFill>
          <x:bgColor rgb="FFFFF0D9"/>
        </x:patternFill>
      </x:fill>
    </x:dxf>
    <x:dxf>
      <x:font>
        <x:b/>
        <x:color rgb="FF8B5500"/>
      </x:font>
      <x:fill>
        <x:patternFill>
          <x:bgColor rgb="FFFFF0D9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5680dcf11c4a70" /><Relationship Type="http://schemas.openxmlformats.org/officeDocument/2006/relationships/theme" Target="/xl/theme/theme1.xml" Id="R3da7c0e4ea594ec8" /><Relationship Type="http://schemas.openxmlformats.org/officeDocument/2006/relationships/sharedStrings" Target="/xl/sharedStrings.xml" Id="R18a889df5f134f69" /><Relationship Type="http://schemas.openxmlformats.org/officeDocument/2006/relationships/worksheet" Target="/xl/worksheets/sheet1.xml" Id="R097a9030ee3d4784" /><Relationship Type="http://schemas.openxmlformats.org/officeDocument/2006/relationships/worksheet" Target="/xl/worksheets/sheet2.xml" Id="Rd01d58e1badc4b57" /><Relationship Type="http://schemas.openxmlformats.org/officeDocument/2006/relationships/worksheet" Target="/xl/worksheets/sheet3.xml" Id="R47299d510c6844ff" /><Relationship Type="http://schemas.openxmlformats.org/officeDocument/2006/relationships/worksheet" Target="/xl/worksheets/sheet4.xml" Id="R6abdf6320e664e39" /><Relationship Type="http://schemas.openxmlformats.org/officeDocument/2006/relationships/worksheet" Target="/xl/worksheets/sheet5.xml" Id="R2a57065d407c486e" /><Relationship Type="http://schemas.openxmlformats.org/officeDocument/2006/relationships/worksheet" Target="/xl/worksheets/sheet6.xml" Id="Re796bce71a414249" /><Relationship Type="http://schemas.openxmlformats.org/officeDocument/2006/relationships/worksheet" Target="/xl/worksheets/sheet7.xml" Id="Red737f96a1294b93" /><Relationship Type="http://schemas.openxmlformats.org/officeDocument/2006/relationships/worksheet" Target="/xl/worksheets/sheet8.xml" Id="R3d6f64ee4321437d" /><Relationship Type="http://schemas.openxmlformats.org/officeDocument/2006/relationships/worksheet" Target="/xl/worksheets/sheet9.xml" Id="R4354c4c991d247d3" /><Relationship Type="http://schemas.openxmlformats.org/officeDocument/2006/relationships/worksheet" Target="/xl/worksheets/sheet10.xml" Id="R219b18a442aa4195" /><Relationship Type="http://schemas.openxmlformats.org/officeDocument/2006/relationships/worksheet" Target="/xl/worksheets/sheet11.xml" Id="Rbbd901548d5c47ba" /><Relationship Type="http://schemas.openxmlformats.org/officeDocument/2006/relationships/worksheet" Target="/xl/worksheets/sheet12.xml" Id="R6ff5bdee739f4ef1" /><Relationship Type="http://schemas.openxmlformats.org/officeDocument/2006/relationships/worksheet" Target="/xl/worksheets/sheet13.xml" Id="Rb7f203b476174b38" /><Relationship Type="http://schemas.openxmlformats.org/officeDocument/2006/relationships/worksheet" Target="/xl/worksheets/sheet14.xml" Id="Rf7e4be4671484959" /><Relationship Type="http://schemas.openxmlformats.org/officeDocument/2006/relationships/worksheet" Target="/xl/worksheets/sheet15.xml" Id="Rbe90fd7fcac74874" /></Relationships>
</file>

<file path=xl/tables/table1.xml><?xml version="1.0" encoding="utf-8"?>
<x:table xmlns:x="http://schemas.openxmlformats.org/spreadsheetml/2006/main" id="1" name="Cost_A" displayName="Cost_A" ref="A8:P12" headerRowCount="1" totalsRowCount="0" totalsRowShown="0">
  <x:tableColumns count="16">
    <x:tableColumn id="1" name="比較する案"/>
    <x:tableColumn id="2" name="初期費用"/>
    <x:tableColumn id="3" name="継続月平均"/>
    <x:tableColumn id="4" name="継続費用"/>
    <x:tableColumn id="5" name="データ整備"/>
    <x:tableColumn id="6" name="並行運用追加"/>
    <x:tableColumn id="7" name="教育"/>
    <x:tableColumn id="8" name="照合・切り戻し準備"/>
    <x:tableColumn id="9" name="終了・撤去"/>
    <x:tableColumn id="10" name="追加基盤対応"/>
    <x:tableColumn id="11" name="移行・教育等 計"/>
    <x:tableColumn id="12" name="36か月総費用"/>
    <x:tableColumn id="13" name="既知分小計"/>
    <x:tableColumn id="14" name="採否・条件"/>
    <x:tableColumn id="15" name="入力根拠"/>
    <x:tableColumn id="16" name="確認日・版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Cost_B" displayName="Cost_B" ref="A8:P12" headerRowCount="1" totalsRowCount="0" totalsRowShown="0">
  <x:tableColumns count="16">
    <x:tableColumn id="1" name="比較する案"/>
    <x:tableColumn id="2" name="初期費用"/>
    <x:tableColumn id="3" name="継続月平均"/>
    <x:tableColumn id="4" name="継続費用"/>
    <x:tableColumn id="5" name="データ整備"/>
    <x:tableColumn id="6" name="並行運用追加"/>
    <x:tableColumn id="7" name="教育"/>
    <x:tableColumn id="8" name="照合・切り戻し準備"/>
    <x:tableColumn id="9" name="終了・撤去"/>
    <x:tableColumn id="10" name="追加基盤対応"/>
    <x:tableColumn id="11" name="移行・教育等 計"/>
    <x:tableColumn id="12" name="36か月総費用"/>
    <x:tableColumn id="13" name="既知分小計"/>
    <x:tableColumn id="14" name="採否・条件"/>
    <x:tableColumn id="15" name="入力根拠"/>
    <x:tableColumn id="16" name="確認日・版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Cost_Blank" displayName="Cost_Blank" ref="A8:P12" headerRowCount="1" totalsRowCount="0" totalsRowShown="0">
  <x:tableColumns count="16">
    <x:tableColumn id="1" name="比較する案"/>
    <x:tableColumn id="2" name="初期費用"/>
    <x:tableColumn id="3" name="継続月平均"/>
    <x:tableColumn id="4" name="継続費用"/>
    <x:tableColumn id="5" name="データ整備"/>
    <x:tableColumn id="6" name="並行運用追加"/>
    <x:tableColumn id="7" name="教育"/>
    <x:tableColumn id="8" name="照合・切り戻し準備"/>
    <x:tableColumn id="9" name="終了・撤去"/>
    <x:tableColumn id="10" name="追加基盤対応"/>
    <x:tableColumn id="11" name="移行・教育等 計"/>
    <x:tableColumn id="12" name="36か月総費用"/>
    <x:tableColumn id="13" name="既知分小計"/>
    <x:tableColumn id="14" name="採否・条件"/>
    <x:tableColumn id="15" name="入力根拠"/>
    <x:tableColumn id="16" name="確認日・版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8a8e7956d8c0436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f7c82dea0a0a45c5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9f3118944f054b5f" /></Relationships>
</file>

<file path=xl/worksheets/sheet1.xml><?xml version="1.0" encoding="utf-8"?>
<x:worksheet xmlns:x="http://schemas.openxmlformats.org/spreadsheetml/2006/main">
  <x:sheetFormatPr defaultRowHeight="15"/>
  <x:cols>
    <x:col min="1" max="1" width="23" hidden="0" customWidth="1"/>
    <x:col min="2" max="2" width="65" hidden="0" customWidth="1"/>
    <x:col min="3" max="3" width="8" hidden="0" customWidth="1"/>
    <x:col min="4" max="4" width="8" hidden="0" customWidth="1"/>
    <x:col min="5" max="5" width="8" hidden="0" customWidth="1"/>
    <x:col min="6" max="6" width="8" hidden="0" customWidth="1"/>
  </x:cols>
  <x:sheetData>
    <x:row r="1">
      <x:c r="A1" s="4" t="str">
        <x:v>OPS05｜改修・刷新の判断表</x:v>
      </x:c>
      <x:c r="B1" s="4"/>
      <x:c r="C1" s="4"/>
      <x:c r="D1" s="4"/>
      <x:c r="E1" s="4"/>
      <x:c r="F1" s="4"/>
    </x:row>
    <x:row r="2">
      <x:c r="A2" s="4"/>
      <x:c r="B2" s="4"/>
      <x:c r="C2" s="4"/>
      <x:c r="D2" s="4"/>
      <x:c r="E2" s="4"/>
      <x:c r="F2" s="4"/>
    </x:row>
    <x:row r="4" ht="36" customHeight="1">
      <x:c r="A4" s="10" t="str">
        <x:v>実績・相場ではありません。A・Bは条件、費用、調査結果を含む架空の説明例です。</x:v>
      </x:c>
      <x:c r="B4" s="10"/>
      <x:c r="C4" s="10"/>
      <x:c r="D4" s="10"/>
      <x:c r="E4" s="10"/>
      <x:c r="F4" s="10"/>
    </x:row>
    <x:row r="6" ht="42" customHeight="1">
      <x:c r="A6" s="18" t="str">
        <x:v>読む順番</x:v>
      </x:c>
      <x:c r="B6" s="19" t="str">
        <x:v>使い方 → A/Bの条件・費用 → 調査票 → 空欄版</x:v>
      </x:c>
    </x:row>
    <x:row r="7" ht="42" customHeight="1">
      <x:c r="A7" s="18" t="str">
        <x:v>比較の開始</x:v>
      </x:c>
      <x:c r="B7" s="19" t="str">
        <x:v>2026-10-01</x:v>
      </x:c>
    </x:row>
    <x:row r="8" ht="42" customHeight="1">
      <x:c r="A8" s="18" t="str">
        <x:v>比較の終了</x:v>
      </x:c>
      <x:c r="B8" s="19" t="str">
        <x:v>2029-09-30</x:v>
      </x:c>
    </x:row>
    <x:row r="9" ht="42" customHeight="1">
      <x:c r="A9" s="18" t="str">
        <x:v>比較期間</x:v>
      </x:c>
      <x:c r="B9" s="19" t="str">
        <x:v>36か月。全案で同じ開始・終了を使います。</x:v>
      </x:c>
    </x:row>
    <x:row r="10" ht="42" customHeight="1">
      <x:c r="A10" s="18" t="str">
        <x:v>費用の単位</x:v>
      </x:c>
      <x:c r="B10" s="19" t="str">
        <x:v>万円。総負担は外部支出（税抜）＋社内作業の時間換算。支払額は「支出と時間」で別に集計します。</x:v>
      </x:c>
    </x:row>
    <x:row r="11" ht="42" customHeight="1">
      <x:c r="A11" s="18" t="str">
        <x:v>社内作業の仮定</x:v>
      </x:c>
      <x:c r="B11" s="19" t="str">
        <x:v>0.5万円／時間で各費目に織込み。実際の賃金・見積りではありません。</x:v>
      </x:c>
    </x:row>
    <x:row r="12" ht="42" customHeight="1">
      <x:c r="A12" s="18" t="str">
        <x:v>入力欄</x:v>
      </x:c>
      <x:c r="B12" s="19" t="str">
        <x:v>青字の欄を編集。薄緑は計算欄。条件の確認状況と費用を別に記録。</x:v>
      </x:c>
    </x:row>
    <x:row r="13" ht="42" customHeight="1">
      <x:c r="A13" s="18" t="str">
        <x:v>不明な費用</x:v>
      </x:c>
      <x:c r="B13" s="19" t="str">
        <x:v>空欄または「不明」。総費用は「不明」になり、0円では補いません。</x:v>
      </x:c>
    </x:row>
    <x:row r="14" ht="42" customHeight="1">
      <x:c r="A14" s="18" t="str">
        <x:v>0の意味</x:v>
      </x:c>
      <x:c r="B14" s="19" t="str">
        <x:v>非該当と確認した項目だけ0。未調査・未見積りには使いません。</x:v>
      </x:c>
    </x:row>
    <x:row r="15" ht="42" customHeight="1">
      <x:c r="A15" s="18" t="str">
        <x:v>継続費用</x:v>
      </x:c>
      <x:c r="B15" s="19" t="str">
        <x:v>切替前後を通した月平均×期間。通常運用に加える並行運用分は別費目。</x:v>
      </x:c>
    </x:row>
    <x:row r="16" ht="42" customHeight="1">
      <x:c r="A16" s="18" t="str">
        <x:v>対象外</x:v>
      </x:c>
      <x:c r="B16" s="19" t="str">
        <x:v>障害損失、割引率、36か月後の更新費。停止制約は別の必須条件。</x:v>
      </x:c>
    </x:row>
    <x:row r="17" ht="42" customHeight="1">
      <x:c r="A17" s="18" t="str">
        <x:v>確認日・版</x:v>
      </x:c>
      <x:c r="B17" s="19" t="str">
        <x:v>2026-09-22改訂。A/B全案の支出・時間内訳は「支出と時間」14行目以降。転記時間の別条件も確認できます。</x:v>
      </x:c>
    </x:row>
  </x:sheetData>
  <x:mergeCells>
    <x:mergeCell ref="A1:F2"/>
    <x:mergeCell ref="A4:F4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31" hidden="0" customWidth="1"/>
    <x:col min="15" max="15" width="31" hidden="0" customWidth="1"/>
    <x:col min="16" max="16" width="31" hidden="0" customWidth="1"/>
  </x:cols>
  <x:sheetData>
    <x:row r="1" ht="23" customHeight="1">
      <x:c r="A1" s="29" t="str">
        <x:v>A｜同一期間の費用比較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  <x:c r="N1" s="29"/>
      <x:c r="O1" s="29"/>
      <x:c r="P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  <x:c r="M2" s="29"/>
      <x:c r="N2" s="29"/>
      <x:c r="O2" s="29"/>
      <x:c r="P2" s="29"/>
    </x:row>
    <x:row r="3" ht="34" customHeight="1">
      <x:c r="A3" s="33" t="str">
        <x:v>A・Bは全入力が架空。金額は万円。青字は入力、緑は計算。不明を0円で補いません。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  <x:c r="M3" s="33"/>
      <x:c r="N3" s="33"/>
      <x:c r="O3" s="33"/>
      <x:c r="P3" s="33"/>
    </x:row>
    <x:row r="4" ht="23" customHeight="1">
      <x:c r="A4" s="24" t="str">
        <x:v>比較月数</x:v>
      </x:c>
      <x:c r="B4" s="40" t="n">
        <x:v>36</x:v>
      </x:c>
      <x:c r="C4" s="24" t="str">
        <x:v>開始</x:v>
      </x:c>
      <x:c r="D4" s="40" t="str">
        <x:v>2026-10-01</x:v>
      </x:c>
      <x:c r="E4" s="24" t="str">
        <x:v>終了</x:v>
      </x:c>
      <x:c r="F4" s="40" t="str">
        <x:v>2029-09-30</x:v>
      </x:c>
      <x:c r="G4" s="24"/>
      <x:c r="H4" s="24"/>
      <x:c r="I4" s="24"/>
      <x:c r="J4" s="24"/>
      <x:c r="K4" s="24"/>
      <x:c r="L4" s="24"/>
      <x:c r="M4" s="24"/>
      <x:c r="N4" s="24"/>
      <x:c r="O4" s="24"/>
      <x:c r="P4" s="24"/>
    </x:row>
    <x:row r="5" ht="23" customHeight="1">
      <x:c r="A5" s="24" t="str">
        <x:v>税・単位</x:v>
      </x:c>
      <x:c r="B5" s="24" t="str">
        <x:v>税抜・万円</x:v>
      </x:c>
      <x:c r="C5" s="24" t="str">
        <x:v>社内換算単価</x:v>
      </x:c>
      <x:c r="D5" s="40" t="n">
        <x:v>0.5</x:v>
      </x:c>
      <x:c r="E5" s="24" t="str">
        <x:v>単位</x:v>
      </x:c>
      <x:c r="F5" s="24" t="str">
        <x:v>万円／時間</x:v>
      </x:c>
      <x:c r="G5" s="24"/>
      <x:c r="H5" s="24"/>
      <x:c r="I5" s="24"/>
      <x:c r="J5" s="24"/>
      <x:c r="K5" s="24"/>
      <x:c r="L5" s="24"/>
      <x:c r="M5" s="24"/>
      <x:c r="N5" s="24"/>
      <x:c r="O5" s="24"/>
      <x:c r="P5" s="24"/>
    </x:row>
    <x:row r="6" ht="34" customHeight="1">
      <x:c r="A6" s="24" t="str">
        <x:v>継続月平均は旧・新稼働期間を通した平均。移行等は追加分。費目Jは期間内の追加基盤対応。停止制約は「条件」シートで別判定。</x:v>
      </x:c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  <x:c r="M6" s="24"/>
      <x:c r="N6" s="24"/>
      <x:c r="O6" s="24"/>
      <x:c r="P6" s="24"/>
    </x:row>
    <x:row r="7" ht="23" customHeight="1">
      <x:c r="A7" s="24"/>
      <x:c r="B7" s="24"/>
      <x:c r="C7" s="24"/>
      <x:c r="D7" s="24"/>
      <x:c r="E7" s="24"/>
      <x:c r="F7" s="24"/>
      <x:c r="G7" s="24"/>
      <x:c r="H7" s="24"/>
      <x:c r="I7" s="24"/>
      <x:c r="J7" s="24"/>
      <x:c r="K7" s="24"/>
      <x:c r="L7" s="24"/>
      <x:c r="M7" s="24"/>
      <x:c r="N7" s="24"/>
      <x:c r="O7" s="24"/>
      <x:c r="P7" s="24"/>
    </x:row>
    <x:row r="8" ht="45" customHeight="1">
      <x:c r="A8" s="37" t="str">
        <x:v>比較する案</x:v>
      </x:c>
      <x:c r="B8" s="37" t="str">
        <x:v>初期費用</x:v>
      </x:c>
      <x:c r="C8" s="37" t="str">
        <x:v>継続月平均</x:v>
      </x:c>
      <x:c r="D8" s="37" t="str">
        <x:v>継続費用</x:v>
      </x:c>
      <x:c r="E8" s="37" t="str">
        <x:v>データ整備</x:v>
      </x:c>
      <x:c r="F8" s="37" t="str">
        <x:v>並行運用追加</x:v>
      </x:c>
      <x:c r="G8" s="37" t="str">
        <x:v>教育</x:v>
      </x:c>
      <x:c r="H8" s="37" t="str">
        <x:v>照合・切り戻し準備</x:v>
      </x:c>
      <x:c r="I8" s="37" t="str">
        <x:v>終了・撤去</x:v>
      </x:c>
      <x:c r="J8" s="37" t="str">
        <x:v>追加基盤対応</x:v>
      </x:c>
      <x:c r="K8" s="37" t="str">
        <x:v>移行・教育等 計</x:v>
      </x:c>
      <x:c r="L8" s="37" t="str">
        <x:v>同一期間総費用</x:v>
      </x:c>
      <x:c r="M8" s="37" t="str">
        <x:v>既知分小計</x:v>
      </x:c>
      <x:c r="N8" s="37" t="str">
        <x:v>採否・条件</x:v>
      </x:c>
      <x:c r="O8" s="37" t="str">
        <x:v>入力根拠</x:v>
      </x:c>
      <x:c r="P8" s="37" t="str">
        <x:v>確認日・版</x:v>
      </x:c>
    </x:row>
    <x:row r="9" ht="100" customHeight="1">
      <x:c r="A9" s="24" t="str">
        <x:v>現状維持</x:v>
      </x:c>
      <x:c r="B9" s="44" t="n">
        <x:v>12</x:v>
      </x:c>
      <x:c r="C9" s="44" t="n">
        <x:v>6</x:v>
      </x:c>
      <x:c r="D9" s="45" t="n">
        <x:f>IF(AND(ISNUMBER(C9),ISNUMBER($B$4),$B$4&gt;0),C9*$B$4,"不明")</x:f>
        <x:v>216</x:v>
      </x:c>
      <x:c r="E9" s="44" t="n">
        <x:v>0</x:v>
      </x:c>
      <x:c r="F9" s="44" t="n">
        <x:v>0</x:v>
      </x:c>
      <x:c r="G9" s="44" t="n">
        <x:v>4</x:v>
      </x:c>
      <x:c r="H9" s="44" t="n">
        <x:v>8</x:v>
      </x:c>
      <x:c r="I9" s="44" t="n">
        <x:v>0</x:v>
      </x:c>
      <x:c r="J9" s="44" t="n">
        <x:v>0</x:v>
      </x:c>
      <x:c r="K9" s="45" t="n">
        <x:f>IF(COUNT(E9:J9)=COLUMNS(E9:J9),SUM(E9:J9),"不明")</x:f>
        <x:v>12</x:v>
      </x:c>
      <x:c r="L9" s="45" t="n">
        <x:f>IF(AND(ISNUMBER(B9),ISNUMBER(D9),ISNUMBER(K9)),SUM(B9,D9,K9),"不明")</x:f>
        <x:v>240</x:v>
      </x:c>
      <x:c r="M9" s="45" t="n">
        <x:f>IF(COUNT(B9,D9,E9:J9)=0,"不明",SUM(B9,D9,E9:J9))</x:f>
        <x:v>240</x:v>
      </x:c>
      <x:c r="N9" s="24" t="str">
        <x:v>候補。ただし転記負担が許容できる場合。</x:v>
      </x:c>
      <x:c r="O9" s="24" t="str">
        <x:v>A費用設定v1（架空）。公式資料から金額は取得していません。</x:v>
      </x:c>
      <x:c r="P9" s="24" t="str">
        <x:v>2026-09-15／v1.0</x:v>
      </x:c>
    </x:row>
    <x:row r="10" ht="100" customHeight="1">
      <x:c r="A10" s="24" t="str">
        <x:v>部分改修</x:v>
      </x:c>
      <x:c r="B10" s="44" t="n">
        <x:v>70</x:v>
      </x:c>
      <x:c r="C10" s="44" t="n">
        <x:v>3</x:v>
      </x:c>
      <x:c r="D10" s="45" t="n">
        <x:f>IF(AND(ISNUMBER(C10),ISNUMBER($B$4),$B$4&gt;0),C10*$B$4,"不明")</x:f>
        <x:v>108</x:v>
      </x:c>
      <x:c r="E10" s="44" t="n">
        <x:v>3</x:v>
      </x:c>
      <x:c r="F10" s="44" t="n">
        <x:v>0</x:v>
      </x:c>
      <x:c r="G10" s="44" t="n">
        <x:v>8</x:v>
      </x:c>
      <x:c r="H10" s="44" t="n">
        <x:v>10</x:v>
      </x:c>
      <x:c r="I10" s="44" t="n">
        <x:v>5</x:v>
      </x:c>
      <x:c r="J10" s="44" t="n">
        <x:v>0</x:v>
      </x:c>
      <x:c r="K10" s="45" t="n">
        <x:f>IF(COUNT(E10:J10)=COLUMNS(E10:J10),SUM(E10:J10),"不明")</x:f>
        <x:v>26</x:v>
      </x:c>
      <x:c r="L10" s="45" t="n">
        <x:f>IF(AND(ISNUMBER(B10),ISNUMBER(D10),ISNUMBER(K10)),SUM(B10,D10,K10),"不明")</x:f>
        <x:v>204</x:v>
      </x:c>
      <x:c r="M10" s="45" t="n">
        <x:f>IF(COUNT(B10,D10,E10:J10)=0,"不明",SUM(B10,D10,E10:J10))</x:f>
        <x:v>204</x:v>
      </x:c>
      <x:c r="N10" s="24" t="str">
        <x:v>第一候補。対象内総費用204万円。受入条件を満たすことが前提。</x:v>
      </x:c>
      <x:c r="O10" s="24" t="str">
        <x:v>A費用設定v1（架空）。公式資料から金額は取得していません。</x:v>
      </x:c>
      <x:c r="P10" s="24" t="str">
        <x:v>2026-09-15／v1.0</x:v>
      </x:c>
    </x:row>
    <x:row r="11" ht="100" customHeight="1">
      <x:c r="A11" s="24" t="str">
        <x:v>段階移行</x:v>
      </x:c>
      <x:c r="B11" s="44" t="n">
        <x:v>150</x:v>
      </x:c>
      <x:c r="C11" s="44" t="n">
        <x:v>3</x:v>
      </x:c>
      <x:c r="D11" s="45" t="n">
        <x:f>IF(AND(ISNUMBER(C11),ISNUMBER($B$4),$B$4&gt;0),C11*$B$4,"不明")</x:f>
        <x:v>108</x:v>
      </x:c>
      <x:c r="E11" s="44" t="n">
        <x:v>15</x:v>
      </x:c>
      <x:c r="F11" s="44" t="n">
        <x:v>20</x:v>
      </x:c>
      <x:c r="G11" s="44" t="n">
        <x:v>12</x:v>
      </x:c>
      <x:c r="H11" s="44" t="n">
        <x:v>18</x:v>
      </x:c>
      <x:c r="I11" s="44" t="n">
        <x:v>8</x:v>
      </x:c>
      <x:c r="J11" s="44" t="n">
        <x:v>0</x:v>
      </x:c>
      <x:c r="K11" s="45" t="n">
        <x:f>IF(COUNT(E11:J11)=COLUMNS(E11:J11),SUM(E11:J11),"不明")</x:f>
        <x:v>73</x:v>
      </x:c>
      <x:c r="L11" s="45" t="n">
        <x:f>IF(AND(ISNUMBER(B11),ISNUMBER(D11),ISNUMBER(K11)),SUM(B11,D11,K11),"不明")</x:f>
        <x:v>331</x:v>
      </x:c>
      <x:c r="M11" s="45" t="n">
        <x:f>IF(COUNT(B11,D11,E11:J11)=0,"不明",SUM(B11,D11,E11:J11))</x:f>
        <x:v>331</x:v>
      </x:c>
      <x:c r="N11" s="24" t="str">
        <x:v>保留。局所問題への対策としては範囲過大。</x:v>
      </x:c>
      <x:c r="O11" s="24" t="str">
        <x:v>A費用設定v1（架空）。公式資料から金額は取得していません。</x:v>
      </x:c>
      <x:c r="P11" s="24" t="str">
        <x:v>2026-09-15／v1.0</x:v>
      </x:c>
    </x:row>
    <x:row r="12" ht="100" customHeight="1">
      <x:c r="A12" s="24" t="str">
        <x:v>全面刷新</x:v>
      </x:c>
      <x:c r="B12" s="44" t="n">
        <x:v>240</x:v>
      </x:c>
      <x:c r="C12" s="44" t="n">
        <x:v>2.5</x:v>
      </x:c>
      <x:c r="D12" s="45" t="n">
        <x:f>IF(AND(ISNUMBER(C12),ISNUMBER($B$4),$B$4&gt;0),C12*$B$4,"不明")</x:f>
        <x:v>90</x:v>
      </x:c>
      <x:c r="E12" s="44" t="n">
        <x:v>20</x:v>
      </x:c>
      <x:c r="F12" s="44" t="n">
        <x:v>10</x:v>
      </x:c>
      <x:c r="G12" s="44" t="n">
        <x:v>20</x:v>
      </x:c>
      <x:c r="H12" s="44" t="n">
        <x:v>22</x:v>
      </x:c>
      <x:c r="I12" s="44" t="n">
        <x:v>10</x:v>
      </x:c>
      <x:c r="J12" s="44" t="n">
        <x:v>0</x:v>
      </x:c>
      <x:c r="K12" s="45" t="n">
        <x:f>IF(COUNT(E12:J12)=COLUMNS(E12:J12),SUM(E12:J12),"不明")</x:f>
        <x:v>82</x:v>
      </x:c>
      <x:c r="L12" s="45" t="n">
        <x:f>IF(AND(ISNUMBER(B12),ISNUMBER(D12),ISNUMBER(K12)),SUM(B12,D12,K12),"不明")</x:f>
        <x:v>412</x:v>
      </x:c>
      <x:c r="M12" s="45" t="n">
        <x:f>IF(COUNT(B12,D12,E12:J12)=0,"不明",SUM(B12,D12,E12:J12))</x:f>
        <x:v>412</x:v>
      </x:c>
      <x:c r="N12" s="24" t="str">
        <x:v>現案は条件外。停止方式を変える場合は費用も再比較。</x:v>
      </x:c>
      <x:c r="O12" s="24" t="str">
        <x:v>A費用設定v1（架空）。公式資料から金額は取得していません。</x:v>
      </x:c>
      <x:c r="P12" s="24" t="str">
        <x:v>2026-09-15／v1.0</x:v>
      </x:c>
    </x:row>
    <x:row r="13" ht="23" customHeight="1">
      <x:c r="A13" s="24"/>
      <x:c r="B13" s="24"/>
      <x:c r="C13" s="24"/>
      <x:c r="D13" s="24"/>
      <x:c r="E13" s="24"/>
      <x:c r="F13" s="24"/>
      <x:c r="G13" s="24"/>
      <x:c r="H13" s="24"/>
      <x:c r="I13" s="24"/>
      <x:c r="J13" s="24"/>
      <x:c r="K13" s="24"/>
      <x:c r="L13" s="24"/>
      <x:c r="M13" s="24"/>
      <x:c r="N13" s="24"/>
      <x:c r="O13" s="24"/>
      <x:c r="P13" s="24"/>
    </x:row>
    <x:row r="14" ht="30" customHeight="1">
      <x:c r="A14" s="32" t="str">
        <x:v>注意：既知分小計は総費用ではありません。未調査は空欄または「不明」、非該当と確認した費目のみ0を入力。</x:v>
      </x:c>
      <x:c r="B14" s="32"/>
      <x:c r="C14" s="32"/>
      <x:c r="D14" s="32"/>
      <x:c r="E14" s="32"/>
      <x:c r="F14" s="32"/>
      <x:c r="G14" s="32"/>
      <x:c r="H14" s="32"/>
      <x:c r="I14" s="32"/>
      <x:c r="J14" s="32"/>
      <x:c r="K14" s="32"/>
      <x:c r="L14" s="32"/>
      <x:c r="M14" s="32"/>
      <x:c r="N14" s="32"/>
      <x:c r="O14" s="32"/>
      <x:c r="P14" s="32"/>
    </x:row>
    <x:row r="15" ht="23" customHeight="1">
      <x:c r="A15" s="24"/>
      <x:c r="B15" s="24"/>
      <x:c r="C15" s="24"/>
      <x:c r="D15" s="24"/>
      <x:c r="E15" s="24"/>
      <x:c r="F15" s="24"/>
      <x:c r="G15" s="24"/>
      <x:c r="H15" s="24"/>
      <x:c r="I15" s="24"/>
      <x:c r="J15" s="24"/>
      <x:c r="K15" s="24"/>
      <x:c r="L15" s="24"/>
      <x:c r="M15" s="24"/>
      <x:c r="N15" s="24"/>
      <x:c r="O15" s="24"/>
      <x:c r="P15" s="24"/>
    </x:row>
    <x:row r="16" ht="23" customHeight="1">
      <x:c r="A16" s="24" t="str">
        <x:v>初期＝調査・設計・実装。継続＝保守・利用料・日常運用。教育＝講師＋受講者時間。並行運用は継続費用との重複を除く。</x:v>
      </x:c>
      <x:c r="B16" s="24"/>
      <x:c r="C16" s="24"/>
      <x:c r="D16" s="24"/>
      <x:c r="E16" s="24"/>
      <x:c r="F16" s="24"/>
      <x:c r="G16" s="24"/>
      <x:c r="H16" s="24"/>
      <x:c r="I16" s="24"/>
      <x:c r="J16" s="24"/>
      <x:c r="K16" s="24"/>
      <x:c r="L16" s="24"/>
      <x:c r="M16" s="24"/>
      <x:c r="N16" s="24"/>
      <x:c r="O16" s="24"/>
      <x:c r="P16" s="24"/>
    </x:row>
    <x:row r="17" ht="23" customHeight="1">
      <x:c r="A17" s="24" t="str">
        <x:v>外部支出は税抜。社内作業は各費目に仮の換算額を織込み。割引・障害損失・36か月後の更新費は対象外。単価変更時は内訳も再見積り。</x:v>
      </x:c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  <x:c r="M17" s="24"/>
      <x:c r="N17" s="24"/>
      <x:c r="O17" s="24"/>
      <x:c r="P17" s="24"/>
    </x:row>
    <x:row r="18" ht="23" customHeight="1">
      <x:c r="A18" s="24" t="str">
        <x:v>月数だけを変えても月平均・一時費用がそのまま有効とは限りません。対象期間と作業範囲をそろえて入力し直してください。</x:v>
      </x:c>
      <x:c r="B18" s="24"/>
      <x:c r="C18" s="24"/>
      <x:c r="D18" s="24"/>
      <x:c r="E18" s="24"/>
      <x:c r="F18" s="24"/>
      <x:c r="G18" s="24"/>
      <x:c r="H18" s="24"/>
      <x:c r="I18" s="24"/>
      <x:c r="J18" s="24"/>
      <x:c r="K18" s="24"/>
      <x:c r="L18" s="24"/>
      <x:c r="M18" s="24"/>
      <x:c r="N18" s="24"/>
      <x:c r="O18" s="24"/>
      <x:c r="P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  <x:c r="K19" s="24"/>
      <x:c r="L19" s="24"/>
      <x:c r="M19" s="24"/>
      <x:c r="N19" s="24"/>
      <x:c r="O19" s="24"/>
      <x:c r="P19" s="24"/>
    </x:row>
    <x:row r="20" ht="35" customHeight="1">
      <x:c r="A20" s="24" t="str">
        <x:v>原則の参照（数値の出典ではない）：https://www.ipa.go.jp/digital/model/model20201222.html ｜ https://www.ipa.go.jp/security/guide/sme/ug65p90000019cbk-att/sme_guideline_v4.0.pdf</x:v>
      </x:c>
      <x:c r="B20" s="24"/>
      <x:c r="C20" s="24"/>
      <x:c r="D20" s="24"/>
      <x:c r="E20" s="24"/>
      <x:c r="F20" s="24"/>
      <x:c r="G20" s="24"/>
      <x:c r="H20" s="24"/>
      <x:c r="I20" s="24"/>
      <x:c r="J20" s="24"/>
      <x:c r="K20" s="24"/>
      <x:c r="L20" s="24"/>
      <x:c r="M20" s="24"/>
      <x:c r="N20" s="24"/>
      <x:c r="O20" s="24"/>
      <x:c r="P20" s="24"/>
    </x:row>
    <x:row r="21" ht="23" customHeight="1">
      <x:c r="A21" s="24"/>
      <x:c r="B21" s="24"/>
      <x:c r="C21" s="24"/>
      <x:c r="D21" s="24"/>
      <x:c r="E21" s="24"/>
      <x:c r="F21" s="24"/>
      <x:c r="G21" s="24"/>
      <x:c r="H21" s="24"/>
      <x:c r="I21" s="24"/>
      <x:c r="J21" s="24"/>
      <x:c r="K21" s="24"/>
      <x:c r="L21" s="24"/>
      <x:c r="M21" s="24"/>
      <x:c r="N21" s="24"/>
      <x:c r="O21" s="24"/>
      <x:c r="P21" s="24"/>
    </x:row>
    <x:row r="22" ht="23" customHeight="1">
      <x:c r="A22" s="24"/>
      <x:c r="B22" s="24"/>
      <x:c r="C22" s="24"/>
      <x:c r="D22" s="24"/>
      <x:c r="E22" s="24"/>
      <x:c r="F22" s="24"/>
      <x:c r="G22" s="24"/>
      <x:c r="H22" s="24"/>
      <x:c r="I22" s="24"/>
      <x:c r="J22" s="24"/>
      <x:c r="K22" s="24"/>
      <x:c r="L22" s="24"/>
      <x:c r="M22" s="24"/>
      <x:c r="N22" s="24"/>
      <x:c r="O22" s="24"/>
      <x:c r="P22" s="24"/>
    </x:row>
    <x:row r="23" ht="23" customHeight="1">
      <x:c r="A23" s="24"/>
      <x:c r="B23" s="24"/>
      <x:c r="C23" s="24"/>
      <x:c r="D23" s="24"/>
      <x:c r="E23" s="24"/>
      <x:c r="F23" s="24"/>
      <x:c r="G23" s="24"/>
      <x:c r="H23" s="24"/>
      <x:c r="I23" s="24"/>
      <x:c r="J23" s="24"/>
      <x:c r="K23" s="24"/>
      <x:c r="L23" s="24"/>
      <x:c r="M23" s="24"/>
      <x:c r="N23" s="24"/>
      <x:c r="O23" s="24"/>
      <x:c r="P23" s="24"/>
    </x:row>
  </x:sheetData>
  <x:mergeCells>
    <x:mergeCell ref="A1:P2"/>
    <x:mergeCell ref="A3:P3"/>
    <x:mergeCell ref="A6:P6"/>
    <x:mergeCell ref="A14:P14"/>
    <x:mergeCell ref="A16:P16"/>
    <x:mergeCell ref="A17:P17"/>
    <x:mergeCell ref="A18:P18"/>
    <x:mergeCell ref="A20:P20"/>
  </x:mergeCells>
  <x:conditionalFormatting sqref="B9:M12">
    <x:cfRule type="expression" dxfId="0" priority="1">
      <x:formula>B9="不明"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8a8e7956d8c04369"/>
  </x:tableParts>
</x:worksheet>
</file>

<file path=xl/worksheets/sheet3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31" hidden="0" customWidth="1"/>
    <x:col min="15" max="15" width="31" hidden="0" customWidth="1"/>
    <x:col min="16" max="16" width="31" hidden="0" customWidth="1"/>
  </x:cols>
  <x:sheetData>
    <x:row r="1" ht="23" customHeight="1">
      <x:c r="A1" s="29" t="str">
        <x:v>B｜同一期間の費用比較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  <x:c r="N1" s="29"/>
      <x:c r="O1" s="29"/>
      <x:c r="P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  <x:c r="M2" s="29"/>
      <x:c r="N2" s="29"/>
      <x:c r="O2" s="29"/>
      <x:c r="P2" s="29"/>
    </x:row>
    <x:row r="3" ht="34" customHeight="1">
      <x:c r="A3" s="33" t="str">
        <x:v>A・Bは全入力が架空。金額は万円。青字は入力、緑は計算。不明を0円で補いません。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  <x:c r="M3" s="33"/>
      <x:c r="N3" s="33"/>
      <x:c r="O3" s="33"/>
      <x:c r="P3" s="33"/>
    </x:row>
    <x:row r="4" ht="23" customHeight="1">
      <x:c r="A4" s="24" t="str">
        <x:v>比較月数</x:v>
      </x:c>
      <x:c r="B4" s="40" t="n">
        <x:v>36</x:v>
      </x:c>
      <x:c r="C4" s="24" t="str">
        <x:v>開始</x:v>
      </x:c>
      <x:c r="D4" s="40" t="str">
        <x:v>2026-10-01</x:v>
      </x:c>
      <x:c r="E4" s="24" t="str">
        <x:v>終了</x:v>
      </x:c>
      <x:c r="F4" s="40" t="str">
        <x:v>2029-09-30</x:v>
      </x:c>
      <x:c r="G4" s="24"/>
      <x:c r="H4" s="24"/>
      <x:c r="I4" s="24"/>
      <x:c r="J4" s="24"/>
      <x:c r="K4" s="24"/>
      <x:c r="L4" s="24"/>
      <x:c r="M4" s="24"/>
      <x:c r="N4" s="24"/>
      <x:c r="O4" s="24"/>
      <x:c r="P4" s="24"/>
    </x:row>
    <x:row r="5" ht="23" customHeight="1">
      <x:c r="A5" s="24" t="str">
        <x:v>税・単位</x:v>
      </x:c>
      <x:c r="B5" s="24" t="str">
        <x:v>税抜・万円</x:v>
      </x:c>
      <x:c r="C5" s="24" t="str">
        <x:v>社内換算単価</x:v>
      </x:c>
      <x:c r="D5" s="40" t="n">
        <x:v>0.5</x:v>
      </x:c>
      <x:c r="E5" s="24" t="str">
        <x:v>単位</x:v>
      </x:c>
      <x:c r="F5" s="24" t="str">
        <x:v>万円／時間</x:v>
      </x:c>
      <x:c r="G5" s="24"/>
      <x:c r="H5" s="24"/>
      <x:c r="I5" s="24"/>
      <x:c r="J5" s="24"/>
      <x:c r="K5" s="24"/>
      <x:c r="L5" s="24"/>
      <x:c r="M5" s="24"/>
      <x:c r="N5" s="24"/>
      <x:c r="O5" s="24"/>
      <x:c r="P5" s="24"/>
    </x:row>
    <x:row r="6" ht="34" customHeight="1">
      <x:c r="A6" s="24" t="str">
        <x:v>継続月平均は旧・新稼働期間を通した平均。移行等は追加分。費目Jは期間内の追加基盤対応。停止制約は「条件」シートで別判定。</x:v>
      </x:c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  <x:c r="M6" s="24"/>
      <x:c r="N6" s="24"/>
      <x:c r="O6" s="24"/>
      <x:c r="P6" s="24"/>
    </x:row>
    <x:row r="7" ht="23" customHeight="1">
      <x:c r="A7" s="24"/>
      <x:c r="B7" s="24"/>
      <x:c r="C7" s="24"/>
      <x:c r="D7" s="24"/>
      <x:c r="E7" s="24"/>
      <x:c r="F7" s="24"/>
      <x:c r="G7" s="24"/>
      <x:c r="H7" s="24"/>
      <x:c r="I7" s="24"/>
      <x:c r="J7" s="24"/>
      <x:c r="K7" s="24"/>
      <x:c r="L7" s="24"/>
      <x:c r="M7" s="24"/>
      <x:c r="N7" s="24"/>
      <x:c r="O7" s="24"/>
      <x:c r="P7" s="24"/>
    </x:row>
    <x:row r="8" ht="45" customHeight="1">
      <x:c r="A8" s="37" t="str">
        <x:v>比較する案</x:v>
      </x:c>
      <x:c r="B8" s="37" t="str">
        <x:v>初期費用</x:v>
      </x:c>
      <x:c r="C8" s="37" t="str">
        <x:v>継続月平均</x:v>
      </x:c>
      <x:c r="D8" s="37" t="str">
        <x:v>継続費用</x:v>
      </x:c>
      <x:c r="E8" s="37" t="str">
        <x:v>データ整備</x:v>
      </x:c>
      <x:c r="F8" s="37" t="str">
        <x:v>並行運用追加</x:v>
      </x:c>
      <x:c r="G8" s="37" t="str">
        <x:v>教育</x:v>
      </x:c>
      <x:c r="H8" s="37" t="str">
        <x:v>照合・切り戻し準備</x:v>
      </x:c>
      <x:c r="I8" s="37" t="str">
        <x:v>終了・撤去</x:v>
      </x:c>
      <x:c r="J8" s="37" t="str">
        <x:v>追加基盤対応</x:v>
      </x:c>
      <x:c r="K8" s="37" t="str">
        <x:v>移行・教育等 計</x:v>
      </x:c>
      <x:c r="L8" s="37" t="str">
        <x:v>同一期間総費用</x:v>
      </x:c>
      <x:c r="M8" s="37" t="str">
        <x:v>既知分小計</x:v>
      </x:c>
      <x:c r="N8" s="37" t="str">
        <x:v>採否・条件</x:v>
      </x:c>
      <x:c r="O8" s="37" t="str">
        <x:v>入力根拠</x:v>
      </x:c>
      <x:c r="P8" s="37" t="str">
        <x:v>確認日・版</x:v>
      </x:c>
    </x:row>
    <x:row r="9" ht="100" customHeight="1">
      <x:c r="A9" s="24" t="str">
        <x:v>現状維持</x:v>
      </x:c>
      <x:c r="B9" s="44" t="n">
        <x:v>15</x:v>
      </x:c>
      <x:c r="C9" s="44" t="n">
        <x:v>6</x:v>
      </x:c>
      <x:c r="D9" s="45" t="n">
        <x:f>IF(AND(ISNUMBER(C9),ISNUMBER($B$4),$B$4&gt;0),C9*$B$4,"不明")</x:f>
        <x:v>216</x:v>
      </x:c>
      <x:c r="E9" s="44" t="n">
        <x:v>0</x:v>
      </x:c>
      <x:c r="F9" s="44" t="n">
        <x:v>0</x:v>
      </x:c>
      <x:c r="G9" s="44" t="n">
        <x:v>5</x:v>
      </x:c>
      <x:c r="H9" s="44" t="n">
        <x:v>10</x:v>
      </x:c>
      <x:c r="I9" s="44" t="n">
        <x:v>0</x:v>
      </x:c>
      <x:c r="J9" s="44" t="str">
        <x:v>不明</x:v>
      </x:c>
      <x:c r="K9" s="45" t="str">
        <x:f>IF(COUNT(E9:J9)=COLUMNS(E9:J9),SUM(E9:J9),"不明")</x:f>
        <x:v>不明</x:v>
      </x:c>
      <x:c r="L9" s="45" t="str">
        <x:f>IF(AND(ISNUMBER(B9),ISNUMBER(D9),ISNUMBER(K9)),SUM(B9,D9,K9),"不明")</x:f>
        <x:v>不明</x:v>
      </x:c>
      <x:c r="M9" s="45" t="n">
        <x:f>IF(COUNT(B9,D9,E9:J9)=0,"不明",SUM(B9,D9,E9:J9))</x:f>
        <x:v>246</x:v>
      </x:c>
      <x:c r="N9" s="24" t="str">
        <x:v>長期案として不採用。暫定対策とは分ける。</x:v>
      </x:c>
      <x:c r="O9" s="24" t="str">
        <x:v>B費用設定v1（架空）。公式資料から金額は取得していません。</x:v>
      </x:c>
      <x:c r="P9" s="24" t="str">
        <x:v>2026-09-15／v1.0</x:v>
      </x:c>
    </x:row>
    <x:row r="10" ht="100" customHeight="1">
      <x:c r="A10" s="24" t="str">
        <x:v>部分改修</x:v>
      </x:c>
      <x:c r="B10" s="44" t="n">
        <x:v>100</x:v>
      </x:c>
      <x:c r="C10" s="44" t="n">
        <x:v>5.5</x:v>
      </x:c>
      <x:c r="D10" s="45" t="n">
        <x:f>IF(AND(ISNUMBER(C10),ISNUMBER($B$4),$B$4&gt;0),C10*$B$4,"不明")</x:f>
        <x:v>198</x:v>
      </x:c>
      <x:c r="E10" s="44" t="n">
        <x:v>5</x:v>
      </x:c>
      <x:c r="F10" s="44" t="n">
        <x:v>0</x:v>
      </x:c>
      <x:c r="G10" s="44" t="n">
        <x:v>10</x:v>
      </x:c>
      <x:c r="H10" s="44" t="n">
        <x:v>15</x:v>
      </x:c>
      <x:c r="I10" s="44" t="n">
        <x:v>0</x:v>
      </x:c>
      <x:c r="J10" s="44" t="str">
        <x:v>不明</x:v>
      </x:c>
      <x:c r="K10" s="45" t="str">
        <x:f>IF(COUNT(E10:J10)=COLUMNS(E10:J10),SUM(E10:J10),"不明")</x:f>
        <x:v>不明</x:v>
      </x:c>
      <x:c r="L10" s="45" t="str">
        <x:f>IF(AND(ISNUMBER(B10),ISNUMBER(D10),ISNUMBER(K10)),SUM(B10,D10,K10),"不明")</x:f>
        <x:v>不明</x:v>
      </x:c>
      <x:c r="M10" s="45" t="n">
        <x:f>IF(COUNT(B10,D10,E10:J10)=0,"不明",SUM(B10,D10,E10:J10))</x:f>
        <x:v>328</x:v>
      </x:c>
      <x:c r="N10" s="24" t="str">
        <x:v>現案は不採用。安くても要件未達。</x:v>
      </x:c>
      <x:c r="O10" s="24" t="str">
        <x:v>B費用設定v1（架空）。公式資料から金額は取得していません。</x:v>
      </x:c>
      <x:c r="P10" s="24" t="str">
        <x:v>2026-09-15／v1.0</x:v>
      </x:c>
    </x:row>
    <x:row r="11" ht="100" customHeight="1">
      <x:c r="A11" s="24" t="str">
        <x:v>段階移行</x:v>
      </x:c>
      <x:c r="B11" s="44" t="n">
        <x:v>210</x:v>
      </x:c>
      <x:c r="C11" s="44" t="n">
        <x:v>4</x:v>
      </x:c>
      <x:c r="D11" s="45" t="n">
        <x:f>IF(AND(ISNUMBER(C11),ISNUMBER($B$4),$B$4&gt;0),C11*$B$4,"不明")</x:f>
        <x:v>144</x:v>
      </x:c>
      <x:c r="E11" s="44" t="str">
        <x:v>不明</x:v>
      </x:c>
      <x:c r="F11" s="44" t="n">
        <x:v>30</x:v>
      </x:c>
      <x:c r="G11" s="44" t="n">
        <x:v>18</x:v>
      </x:c>
      <x:c r="H11" s="44" t="n">
        <x:v>28</x:v>
      </x:c>
      <x:c r="I11" s="44" t="n">
        <x:v>12</x:v>
      </x:c>
      <x:c r="J11" s="44" t="n">
        <x:v>0</x:v>
      </x:c>
      <x:c r="K11" s="45" t="str">
        <x:f>IF(COUNT(E11:J11)=COLUMNS(E11:J11),SUM(E11:J11),"不明")</x:f>
        <x:v>不明</x:v>
      </x:c>
      <x:c r="L11" s="45" t="str">
        <x:f>IF(AND(ISNUMBER(B11),ISNUMBER(D11),ISNUMBER(K11)),SUM(B11,D11,K11),"不明")</x:f>
        <x:v>不明</x:v>
      </x:c>
      <x:c r="M11" s="45" t="n">
        <x:f>IF(COUNT(B11,D11,E11:J11)=0,"不明",SUM(B11,D11,E11:J11))</x:f>
        <x:v>442</x:v>
      </x:c>
      <x:c r="N11" s="24" t="str">
        <x:v>条件付き第一候補。総費用と切替検証後に確定する。</x:v>
      </x:c>
      <x:c r="O11" s="24" t="str">
        <x:v>B費用設定v1（架空）。公式資料から金額は取得していません。</x:v>
      </x:c>
      <x:c r="P11" s="24" t="str">
        <x:v>2026-09-15／v1.0</x:v>
      </x:c>
    </x:row>
    <x:row r="12" ht="100" customHeight="1">
      <x:c r="A12" s="24" t="str">
        <x:v>全面刷新</x:v>
      </x:c>
      <x:c r="B12" s="44" t="n">
        <x:v>300</x:v>
      </x:c>
      <x:c r="C12" s="44" t="n">
        <x:v>3.5</x:v>
      </x:c>
      <x:c r="D12" s="45" t="n">
        <x:f>IF(AND(ISNUMBER(C12),ISNUMBER($B$4),$B$4&gt;0),C12*$B$4,"不明")</x:f>
        <x:v>126</x:v>
      </x:c>
      <x:c r="E12" s="44" t="n">
        <x:v>30</x:v>
      </x:c>
      <x:c r="F12" s="44" t="n">
        <x:v>12</x:v>
      </x:c>
      <x:c r="G12" s="44" t="n">
        <x:v>28</x:v>
      </x:c>
      <x:c r="H12" s="44" t="n">
        <x:v>30</x:v>
      </x:c>
      <x:c r="I12" s="44" t="n">
        <x:v>12</x:v>
      </x:c>
      <x:c r="J12" s="44" t="n">
        <x:v>0</x:v>
      </x:c>
      <x:c r="K12" s="45" t="n">
        <x:f>IF(COUNT(E12:J12)=COLUMNS(E12:J12),SUM(E12:J12),"不明")</x:f>
        <x:v>112</x:v>
      </x:c>
      <x:c r="L12" s="45" t="n">
        <x:f>IF(AND(ISNUMBER(B12),ISNUMBER(D12),ISNUMBER(K12)),SUM(B12,D12,K12),"不明")</x:f>
        <x:v>538</x:v>
      </x:c>
      <x:c r="M12" s="45" t="n">
        <x:f>IF(COUNT(B12,D12,E12:J12)=0,"不明",SUM(B12,D12,E12:J12))</x:f>
        <x:v>538</x:v>
      </x:c>
      <x:c r="N12" s="24" t="str">
        <x:v>対抗候補。段階同期の費用が増す場合は再比較。</x:v>
      </x:c>
      <x:c r="O12" s="24" t="str">
        <x:v>B費用設定v1（架空）。公式資料から金額は取得していません。</x:v>
      </x:c>
      <x:c r="P12" s="24" t="str">
        <x:v>2026-09-15／v1.0</x:v>
      </x:c>
    </x:row>
    <x:row r="13" ht="23" customHeight="1">
      <x:c r="A13" s="24"/>
      <x:c r="B13" s="24"/>
      <x:c r="C13" s="24"/>
      <x:c r="D13" s="24"/>
      <x:c r="E13" s="24"/>
      <x:c r="F13" s="24"/>
      <x:c r="G13" s="24"/>
      <x:c r="H13" s="24"/>
      <x:c r="I13" s="24"/>
      <x:c r="J13" s="24"/>
      <x:c r="K13" s="24"/>
      <x:c r="L13" s="24"/>
      <x:c r="M13" s="24"/>
      <x:c r="N13" s="24"/>
      <x:c r="O13" s="24"/>
      <x:c r="P13" s="24"/>
    </x:row>
    <x:row r="14" ht="30" customHeight="1">
      <x:c r="A14" s="32" t="str">
        <x:v>注意：既知分小計は総費用ではありません。未調査は空欄または「不明」、非該当と確認した費目のみ0を入力。</x:v>
      </x:c>
      <x:c r="B14" s="32"/>
      <x:c r="C14" s="32"/>
      <x:c r="D14" s="32"/>
      <x:c r="E14" s="32"/>
      <x:c r="F14" s="32"/>
      <x:c r="G14" s="32"/>
      <x:c r="H14" s="32"/>
      <x:c r="I14" s="32"/>
      <x:c r="J14" s="32"/>
      <x:c r="K14" s="32"/>
      <x:c r="L14" s="32"/>
      <x:c r="M14" s="32"/>
      <x:c r="N14" s="32"/>
      <x:c r="O14" s="32"/>
      <x:c r="P14" s="32"/>
    </x:row>
    <x:row r="15" ht="23" customHeight="1">
      <x:c r="A15" s="24"/>
      <x:c r="B15" s="24"/>
      <x:c r="C15" s="24"/>
      <x:c r="D15" s="24"/>
      <x:c r="E15" s="24"/>
      <x:c r="F15" s="24"/>
      <x:c r="G15" s="24"/>
      <x:c r="H15" s="24"/>
      <x:c r="I15" s="24"/>
      <x:c r="J15" s="24"/>
      <x:c r="K15" s="24"/>
      <x:c r="L15" s="24"/>
      <x:c r="M15" s="24"/>
      <x:c r="N15" s="24"/>
      <x:c r="O15" s="24"/>
      <x:c r="P15" s="24"/>
    </x:row>
    <x:row r="16" ht="23" customHeight="1">
      <x:c r="A16" s="24" t="str">
        <x:v>初期＝調査・設計・実装。継続＝保守・利用料・日常運用。教育＝講師＋受講者時間。並行運用は継続費用との重複を除く。</x:v>
      </x:c>
      <x:c r="B16" s="24"/>
      <x:c r="C16" s="24"/>
      <x:c r="D16" s="24"/>
      <x:c r="E16" s="24"/>
      <x:c r="F16" s="24"/>
      <x:c r="G16" s="24"/>
      <x:c r="H16" s="24"/>
      <x:c r="I16" s="24"/>
      <x:c r="J16" s="24"/>
      <x:c r="K16" s="24"/>
      <x:c r="L16" s="24"/>
      <x:c r="M16" s="24"/>
      <x:c r="N16" s="24"/>
      <x:c r="O16" s="24"/>
      <x:c r="P16" s="24"/>
    </x:row>
    <x:row r="17" ht="23" customHeight="1">
      <x:c r="A17" s="24" t="str">
        <x:v>外部支出は税抜。社内作業は各費目に仮の換算額を織込み。割引・障害損失・36か月後の更新費は対象外。単価変更時は内訳も再見積り。</x:v>
      </x:c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  <x:c r="M17" s="24"/>
      <x:c r="N17" s="24"/>
      <x:c r="O17" s="24"/>
      <x:c r="P17" s="24"/>
    </x:row>
    <x:row r="18" ht="23" customHeight="1">
      <x:c r="A18" s="24" t="str">
        <x:v>月数だけを変えても月平均・一時費用がそのまま有効とは限りません。対象期間と作業範囲をそろえて入力し直してください。</x:v>
      </x:c>
      <x:c r="B18" s="24"/>
      <x:c r="C18" s="24"/>
      <x:c r="D18" s="24"/>
      <x:c r="E18" s="24"/>
      <x:c r="F18" s="24"/>
      <x:c r="G18" s="24"/>
      <x:c r="H18" s="24"/>
      <x:c r="I18" s="24"/>
      <x:c r="J18" s="24"/>
      <x:c r="K18" s="24"/>
      <x:c r="L18" s="24"/>
      <x:c r="M18" s="24"/>
      <x:c r="N18" s="24"/>
      <x:c r="O18" s="24"/>
      <x:c r="P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  <x:c r="K19" s="24"/>
      <x:c r="L19" s="24"/>
      <x:c r="M19" s="24"/>
      <x:c r="N19" s="24"/>
      <x:c r="O19" s="24"/>
      <x:c r="P19" s="24"/>
    </x:row>
    <x:row r="20" ht="35" customHeight="1">
      <x:c r="A20" s="24" t="str">
        <x:v>原則の参照（数値の出典ではない）：https://www.ipa.go.jp/digital/model/model20201222.html ｜ https://www.ipa.go.jp/security/guide/sme/ug65p90000019cbk-att/sme_guideline_v4.0.pdf</x:v>
      </x:c>
      <x:c r="B20" s="24"/>
      <x:c r="C20" s="24"/>
      <x:c r="D20" s="24"/>
      <x:c r="E20" s="24"/>
      <x:c r="F20" s="24"/>
      <x:c r="G20" s="24"/>
      <x:c r="H20" s="24"/>
      <x:c r="I20" s="24"/>
      <x:c r="J20" s="24"/>
      <x:c r="K20" s="24"/>
      <x:c r="L20" s="24"/>
      <x:c r="M20" s="24"/>
      <x:c r="N20" s="24"/>
      <x:c r="O20" s="24"/>
      <x:c r="P20" s="24"/>
    </x:row>
    <x:row r="21" ht="23" customHeight="1">
      <x:c r="A21" s="24"/>
      <x:c r="B21" s="24"/>
      <x:c r="C21" s="24"/>
      <x:c r="D21" s="24"/>
      <x:c r="E21" s="24"/>
      <x:c r="F21" s="24"/>
      <x:c r="G21" s="24"/>
      <x:c r="H21" s="24"/>
      <x:c r="I21" s="24"/>
      <x:c r="J21" s="24"/>
      <x:c r="K21" s="24"/>
      <x:c r="L21" s="24"/>
      <x:c r="M21" s="24"/>
      <x:c r="N21" s="24"/>
      <x:c r="O21" s="24"/>
      <x:c r="P21" s="24"/>
    </x:row>
    <x:row r="22" ht="23" customHeight="1">
      <x:c r="A22" s="24"/>
      <x:c r="B22" s="24"/>
      <x:c r="C22" s="24"/>
      <x:c r="D22" s="24"/>
      <x:c r="E22" s="24"/>
      <x:c r="F22" s="24"/>
      <x:c r="G22" s="24"/>
      <x:c r="H22" s="24"/>
      <x:c r="I22" s="24"/>
      <x:c r="J22" s="24"/>
      <x:c r="K22" s="24"/>
      <x:c r="L22" s="24"/>
      <x:c r="M22" s="24"/>
      <x:c r="N22" s="24"/>
      <x:c r="O22" s="24"/>
      <x:c r="P22" s="24"/>
    </x:row>
    <x:row r="23" ht="23" customHeight="1">
      <x:c r="A23" s="24"/>
      <x:c r="B23" s="24"/>
      <x:c r="C23" s="24"/>
      <x:c r="D23" s="24"/>
      <x:c r="E23" s="24"/>
      <x:c r="F23" s="24"/>
      <x:c r="G23" s="24"/>
      <x:c r="H23" s="24"/>
      <x:c r="I23" s="24"/>
      <x:c r="J23" s="24"/>
      <x:c r="K23" s="24"/>
      <x:c r="L23" s="24"/>
      <x:c r="M23" s="24"/>
      <x:c r="N23" s="24"/>
      <x:c r="O23" s="24"/>
      <x:c r="P23" s="24"/>
    </x:row>
  </x:sheetData>
  <x:mergeCells>
    <x:mergeCell ref="A1:P2"/>
    <x:mergeCell ref="A3:P3"/>
    <x:mergeCell ref="A6:P6"/>
    <x:mergeCell ref="A14:P14"/>
    <x:mergeCell ref="A16:P16"/>
    <x:mergeCell ref="A17:P17"/>
    <x:mergeCell ref="A18:P18"/>
    <x:mergeCell ref="A20:P20"/>
  </x:mergeCells>
  <x:conditionalFormatting sqref="B9:M12">
    <x:cfRule type="expression" dxfId="1" priority="1">
      <x:formula>B9="不明"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f7c82dea0a0a45c5"/>
  </x:tableParts>
</x:worksheet>
</file>

<file path=xl/worksheets/sheet4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13" hidden="0" customWidth="1"/>
    <x:col min="3" max="3" width="13" hidden="0" customWidth="1"/>
    <x:col min="4" max="4" width="13" hidden="0" customWidth="1"/>
    <x:col min="5" max="5" width="13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13" hidden="0" customWidth="1"/>
    <x:col min="11" max="11" width="13" hidden="0" customWidth="1"/>
    <x:col min="12" max="12" width="13" hidden="0" customWidth="1"/>
    <x:col min="13" max="13" width="13" hidden="0" customWidth="1"/>
    <x:col min="14" max="14" width="31" hidden="0" customWidth="1"/>
    <x:col min="15" max="15" width="31" hidden="0" customWidth="1"/>
    <x:col min="16" max="16" width="31" hidden="0" customWidth="1"/>
  </x:cols>
  <x:sheetData>
    <x:row r="1" ht="23" customHeight="1">
      <x:c r="A1" s="29" t="str">
        <x:v>空欄｜同一期間の費用比較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  <x:c r="M1" s="29"/>
      <x:c r="N1" s="29"/>
      <x:c r="O1" s="29"/>
      <x:c r="P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  <x:c r="M2" s="29"/>
      <x:c r="N2" s="29"/>
      <x:c r="O2" s="29"/>
      <x:c r="P2" s="29"/>
    </x:row>
    <x:row r="3" ht="34" customHeight="1">
      <x:c r="A3" s="33" t="str">
        <x:v>A・Bは全入力が架空。金額は万円。青字は入力、緑は計算。不明を0円で補いません。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  <x:c r="M3" s="33"/>
      <x:c r="N3" s="33"/>
      <x:c r="O3" s="33"/>
      <x:c r="P3" s="33"/>
    </x:row>
    <x:row r="4" ht="23" customHeight="1">
      <x:c r="A4" s="24" t="str">
        <x:v>比較月数</x:v>
      </x:c>
      <x:c r="B4" s="40"/>
      <x:c r="C4" s="24" t="str">
        <x:v>開始</x:v>
      </x:c>
      <x:c r="D4" s="40"/>
      <x:c r="E4" s="24" t="str">
        <x:v>終了</x:v>
      </x:c>
      <x:c r="F4" s="40"/>
      <x:c r="G4" s="24"/>
      <x:c r="H4" s="24"/>
      <x:c r="I4" s="24"/>
      <x:c r="J4" s="24"/>
      <x:c r="K4" s="24"/>
      <x:c r="L4" s="24"/>
      <x:c r="M4" s="24"/>
      <x:c r="N4" s="24"/>
      <x:c r="O4" s="24"/>
      <x:c r="P4" s="24"/>
    </x:row>
    <x:row r="5" ht="23" customHeight="1">
      <x:c r="A5" s="24" t="str">
        <x:v>税・単位</x:v>
      </x:c>
      <x:c r="B5" s="24" t="str">
        <x:v>税抜・万円</x:v>
      </x:c>
      <x:c r="C5" s="24" t="str">
        <x:v>社内換算単価</x:v>
      </x:c>
      <x:c r="D5" s="40"/>
      <x:c r="E5" s="24" t="str">
        <x:v>単位</x:v>
      </x:c>
      <x:c r="F5" s="24" t="str">
        <x:v>万円／時間</x:v>
      </x:c>
      <x:c r="G5" s="24"/>
      <x:c r="H5" s="24"/>
      <x:c r="I5" s="24"/>
      <x:c r="J5" s="24"/>
      <x:c r="K5" s="24"/>
      <x:c r="L5" s="24"/>
      <x:c r="M5" s="24"/>
      <x:c r="N5" s="24"/>
      <x:c r="O5" s="24"/>
      <x:c r="P5" s="24"/>
    </x:row>
    <x:row r="6" ht="34" customHeight="1">
      <x:c r="A6" s="24" t="str">
        <x:v>継続月平均は旧・新稼働期間を通した平均。移行等は追加分。費目Jは期間内の追加基盤対応。停止制約は「条件」シートで別判定。</x:v>
      </x:c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  <x:c r="M6" s="24"/>
      <x:c r="N6" s="24"/>
      <x:c r="O6" s="24"/>
      <x:c r="P6" s="24"/>
    </x:row>
    <x:row r="7" ht="23" customHeight="1">
      <x:c r="A7" s="24"/>
      <x:c r="B7" s="24"/>
      <x:c r="C7" s="24"/>
      <x:c r="D7" s="24"/>
      <x:c r="E7" s="24"/>
      <x:c r="F7" s="24"/>
      <x:c r="G7" s="24"/>
      <x:c r="H7" s="24"/>
      <x:c r="I7" s="24"/>
      <x:c r="J7" s="24"/>
      <x:c r="K7" s="24"/>
      <x:c r="L7" s="24"/>
      <x:c r="M7" s="24"/>
      <x:c r="N7" s="24"/>
      <x:c r="O7" s="24"/>
      <x:c r="P7" s="24"/>
    </x:row>
    <x:row r="8" ht="45" customHeight="1">
      <x:c r="A8" s="37" t="str">
        <x:v>比較する案</x:v>
      </x:c>
      <x:c r="B8" s="37" t="str">
        <x:v>初期費用</x:v>
      </x:c>
      <x:c r="C8" s="37" t="str">
        <x:v>継続月平均</x:v>
      </x:c>
      <x:c r="D8" s="37" t="str">
        <x:v>継続費用</x:v>
      </x:c>
      <x:c r="E8" s="37" t="str">
        <x:v>データ整備</x:v>
      </x:c>
      <x:c r="F8" s="37" t="str">
        <x:v>並行運用追加</x:v>
      </x:c>
      <x:c r="G8" s="37" t="str">
        <x:v>教育</x:v>
      </x:c>
      <x:c r="H8" s="37" t="str">
        <x:v>照合・切り戻し準備</x:v>
      </x:c>
      <x:c r="I8" s="37" t="str">
        <x:v>終了・撤去</x:v>
      </x:c>
      <x:c r="J8" s="37" t="str">
        <x:v>追加基盤対応</x:v>
      </x:c>
      <x:c r="K8" s="37" t="str">
        <x:v>移行・教育等 計</x:v>
      </x:c>
      <x:c r="L8" s="37" t="str">
        <x:v>同一期間総費用</x:v>
      </x:c>
      <x:c r="M8" s="37" t="str">
        <x:v>既知分小計</x:v>
      </x:c>
      <x:c r="N8" s="37" t="str">
        <x:v>採否・条件</x:v>
      </x:c>
      <x:c r="O8" s="37" t="str">
        <x:v>入力根拠</x:v>
      </x:c>
      <x:c r="P8" s="37" t="str">
        <x:v>確認日・版</x:v>
      </x:c>
    </x:row>
    <x:row r="9" ht="100" customHeight="1">
      <x:c r="A9" s="24" t="str">
        <x:v>現状維持</x:v>
      </x:c>
      <x:c r="B9" s="44"/>
      <x:c r="C9" s="44"/>
      <x:c r="D9" s="45" t="str">
        <x:f>IF(AND(ISNUMBER(C9),ISNUMBER($B$4),$B$4&gt;0),C9*$B$4,"不明")</x:f>
        <x:v>不明</x:v>
      </x:c>
      <x:c r="E9" s="44"/>
      <x:c r="F9" s="44"/>
      <x:c r="G9" s="44"/>
      <x:c r="H9" s="44"/>
      <x:c r="I9" s="44"/>
      <x:c r="J9" s="44"/>
      <x:c r="K9" s="45" t="str">
        <x:f>IF(COUNT(E9:J9)=COLUMNS(E9:J9),SUM(E9:J9),"不明")</x:f>
        <x:v>不明</x:v>
      </x:c>
      <x:c r="L9" s="45" t="str">
        <x:f>IF(AND(ISNUMBER(B9),ISNUMBER(D9),ISNUMBER(K9)),SUM(B9,D9,K9),"不明")</x:f>
        <x:v>不明</x:v>
      </x:c>
      <x:c r="M9" s="45" t="str">
        <x:f>IF(COUNT(B9,D9,E9:J9)=0,"不明",SUM(B9,D9,E9:J9))</x:f>
        <x:v>不明</x:v>
      </x:c>
      <x:c r="N9" s="24" t="str">
        <x:v>不明</x:v>
      </x:c>
      <x:c r="O9" s="24"/>
      <x:c r="P9" s="24"/>
    </x:row>
    <x:row r="10" ht="100" customHeight="1">
      <x:c r="A10" s="24" t="str">
        <x:v>部分改修</x:v>
      </x:c>
      <x:c r="B10" s="44"/>
      <x:c r="C10" s="44"/>
      <x:c r="D10" s="45" t="str">
        <x:f>IF(AND(ISNUMBER(C10),ISNUMBER($B$4),$B$4&gt;0),C10*$B$4,"不明")</x:f>
        <x:v>不明</x:v>
      </x:c>
      <x:c r="E10" s="44"/>
      <x:c r="F10" s="44"/>
      <x:c r="G10" s="44"/>
      <x:c r="H10" s="44"/>
      <x:c r="I10" s="44"/>
      <x:c r="J10" s="44"/>
      <x:c r="K10" s="45" t="str">
        <x:f>IF(COUNT(E10:J10)=COLUMNS(E10:J10),SUM(E10:J10),"不明")</x:f>
        <x:v>不明</x:v>
      </x:c>
      <x:c r="L10" s="45" t="str">
        <x:f>IF(AND(ISNUMBER(B10),ISNUMBER(D10),ISNUMBER(K10)),SUM(B10,D10,K10),"不明")</x:f>
        <x:v>不明</x:v>
      </x:c>
      <x:c r="M10" s="45" t="str">
        <x:f>IF(COUNT(B10,D10,E10:J10)=0,"不明",SUM(B10,D10,E10:J10))</x:f>
        <x:v>不明</x:v>
      </x:c>
      <x:c r="N10" s="24" t="str">
        <x:v>不明</x:v>
      </x:c>
      <x:c r="O10" s="24"/>
      <x:c r="P10" s="24"/>
    </x:row>
    <x:row r="11" ht="100" customHeight="1">
      <x:c r="A11" s="24" t="str">
        <x:v>段階移行</x:v>
      </x:c>
      <x:c r="B11" s="44"/>
      <x:c r="C11" s="44"/>
      <x:c r="D11" s="45" t="str">
        <x:f>IF(AND(ISNUMBER(C11),ISNUMBER($B$4),$B$4&gt;0),C11*$B$4,"不明")</x:f>
        <x:v>不明</x:v>
      </x:c>
      <x:c r="E11" s="44"/>
      <x:c r="F11" s="44"/>
      <x:c r="G11" s="44"/>
      <x:c r="H11" s="44"/>
      <x:c r="I11" s="44"/>
      <x:c r="J11" s="44"/>
      <x:c r="K11" s="45" t="str">
        <x:f>IF(COUNT(E11:J11)=COLUMNS(E11:J11),SUM(E11:J11),"不明")</x:f>
        <x:v>不明</x:v>
      </x:c>
      <x:c r="L11" s="45" t="str">
        <x:f>IF(AND(ISNUMBER(B11),ISNUMBER(D11),ISNUMBER(K11)),SUM(B11,D11,K11),"不明")</x:f>
        <x:v>不明</x:v>
      </x:c>
      <x:c r="M11" s="45" t="str">
        <x:f>IF(COUNT(B11,D11,E11:J11)=0,"不明",SUM(B11,D11,E11:J11))</x:f>
        <x:v>不明</x:v>
      </x:c>
      <x:c r="N11" s="24" t="str">
        <x:v>不明</x:v>
      </x:c>
      <x:c r="O11" s="24"/>
      <x:c r="P11" s="24"/>
    </x:row>
    <x:row r="12" ht="100" customHeight="1">
      <x:c r="A12" s="24" t="str">
        <x:v>全面刷新</x:v>
      </x:c>
      <x:c r="B12" s="44"/>
      <x:c r="C12" s="44"/>
      <x:c r="D12" s="45" t="str">
        <x:f>IF(AND(ISNUMBER(C12),ISNUMBER($B$4),$B$4&gt;0),C12*$B$4,"不明")</x:f>
        <x:v>不明</x:v>
      </x:c>
      <x:c r="E12" s="44"/>
      <x:c r="F12" s="44"/>
      <x:c r="G12" s="44"/>
      <x:c r="H12" s="44"/>
      <x:c r="I12" s="44"/>
      <x:c r="J12" s="44"/>
      <x:c r="K12" s="45" t="str">
        <x:f>IF(COUNT(E12:J12)=COLUMNS(E12:J12),SUM(E12:J12),"不明")</x:f>
        <x:v>不明</x:v>
      </x:c>
      <x:c r="L12" s="45" t="str">
        <x:f>IF(AND(ISNUMBER(B12),ISNUMBER(D12),ISNUMBER(K12)),SUM(B12,D12,K12),"不明")</x:f>
        <x:v>不明</x:v>
      </x:c>
      <x:c r="M12" s="45" t="str">
        <x:f>IF(COUNT(B12,D12,E12:J12)=0,"不明",SUM(B12,D12,E12:J12))</x:f>
        <x:v>不明</x:v>
      </x:c>
      <x:c r="N12" s="24" t="str">
        <x:v>不明</x:v>
      </x:c>
      <x:c r="O12" s="24"/>
      <x:c r="P12" s="24"/>
    </x:row>
    <x:row r="13" ht="23" customHeight="1">
      <x:c r="A13" s="24"/>
      <x:c r="B13" s="24"/>
      <x:c r="C13" s="24"/>
      <x:c r="D13" s="24"/>
      <x:c r="E13" s="24"/>
      <x:c r="F13" s="24"/>
      <x:c r="G13" s="24"/>
      <x:c r="H13" s="24"/>
      <x:c r="I13" s="24"/>
      <x:c r="J13" s="24"/>
      <x:c r="K13" s="24"/>
      <x:c r="L13" s="24"/>
      <x:c r="M13" s="24"/>
      <x:c r="N13" s="24"/>
      <x:c r="O13" s="24"/>
      <x:c r="P13" s="24"/>
    </x:row>
    <x:row r="14" ht="30" customHeight="1">
      <x:c r="A14" s="32" t="str">
        <x:v>注意：既知分小計は総費用ではありません。未調査は空欄または「不明」、非該当と確認した費目のみ0を入力。</x:v>
      </x:c>
      <x:c r="B14" s="32"/>
      <x:c r="C14" s="32"/>
      <x:c r="D14" s="32"/>
      <x:c r="E14" s="32"/>
      <x:c r="F14" s="32"/>
      <x:c r="G14" s="32"/>
      <x:c r="H14" s="32"/>
      <x:c r="I14" s="32"/>
      <x:c r="J14" s="32"/>
      <x:c r="K14" s="32"/>
      <x:c r="L14" s="32"/>
      <x:c r="M14" s="32"/>
      <x:c r="N14" s="32"/>
      <x:c r="O14" s="32"/>
      <x:c r="P14" s="32"/>
    </x:row>
    <x:row r="15" ht="23" customHeight="1">
      <x:c r="A15" s="24"/>
      <x:c r="B15" s="24"/>
      <x:c r="C15" s="24"/>
      <x:c r="D15" s="24"/>
      <x:c r="E15" s="24"/>
      <x:c r="F15" s="24"/>
      <x:c r="G15" s="24"/>
      <x:c r="H15" s="24"/>
      <x:c r="I15" s="24"/>
      <x:c r="J15" s="24"/>
      <x:c r="K15" s="24"/>
      <x:c r="L15" s="24"/>
      <x:c r="M15" s="24"/>
      <x:c r="N15" s="24"/>
      <x:c r="O15" s="24"/>
      <x:c r="P15" s="24"/>
    </x:row>
    <x:row r="16" ht="23" customHeight="1">
      <x:c r="A16" s="24" t="str">
        <x:v>初期＝調査・設計・実装。継続＝保守・利用料・日常運用。教育＝講師＋受講者時間。並行運用は継続費用との重複を除く。</x:v>
      </x:c>
      <x:c r="B16" s="24"/>
      <x:c r="C16" s="24"/>
      <x:c r="D16" s="24"/>
      <x:c r="E16" s="24"/>
      <x:c r="F16" s="24"/>
      <x:c r="G16" s="24"/>
      <x:c r="H16" s="24"/>
      <x:c r="I16" s="24"/>
      <x:c r="J16" s="24"/>
      <x:c r="K16" s="24"/>
      <x:c r="L16" s="24"/>
      <x:c r="M16" s="24"/>
      <x:c r="N16" s="24"/>
      <x:c r="O16" s="24"/>
      <x:c r="P16" s="24"/>
    </x:row>
    <x:row r="17" ht="23" customHeight="1">
      <x:c r="A17" s="24" t="str">
        <x:v>外部支出は税抜。社内作業は各費目に仮の換算額を織込み。割引・障害損失・36か月後の更新費は対象外。単価変更時は内訳も再見積り。</x:v>
      </x:c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  <x:c r="M17" s="24"/>
      <x:c r="N17" s="24"/>
      <x:c r="O17" s="24"/>
      <x:c r="P17" s="24"/>
    </x:row>
    <x:row r="18" ht="23" customHeight="1">
      <x:c r="A18" s="24" t="str">
        <x:v>月数だけを変えても月平均・一時費用がそのまま有効とは限りません。対象期間と作業範囲をそろえて入力し直してください。</x:v>
      </x:c>
      <x:c r="B18" s="24"/>
      <x:c r="C18" s="24"/>
      <x:c r="D18" s="24"/>
      <x:c r="E18" s="24"/>
      <x:c r="F18" s="24"/>
      <x:c r="G18" s="24"/>
      <x:c r="H18" s="24"/>
      <x:c r="I18" s="24"/>
      <x:c r="J18" s="24"/>
      <x:c r="K18" s="24"/>
      <x:c r="L18" s="24"/>
      <x:c r="M18" s="24"/>
      <x:c r="N18" s="24"/>
      <x:c r="O18" s="24"/>
      <x:c r="P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  <x:c r="K19" s="24"/>
      <x:c r="L19" s="24"/>
      <x:c r="M19" s="24"/>
      <x:c r="N19" s="24"/>
      <x:c r="O19" s="24"/>
      <x:c r="P19" s="24"/>
    </x:row>
    <x:row r="20" ht="35" customHeight="1">
      <x:c r="A20" s="24" t="str">
        <x:v>原則の参照（数値の出典ではない）：https://www.ipa.go.jp/digital/model/model20201222.html ｜ https://www.ipa.go.jp/security/guide/sme/ug65p90000019cbk-att/sme_guideline_v4.0.pdf</x:v>
      </x:c>
      <x:c r="B20" s="24"/>
      <x:c r="C20" s="24"/>
      <x:c r="D20" s="24"/>
      <x:c r="E20" s="24"/>
      <x:c r="F20" s="24"/>
      <x:c r="G20" s="24"/>
      <x:c r="H20" s="24"/>
      <x:c r="I20" s="24"/>
      <x:c r="J20" s="24"/>
      <x:c r="K20" s="24"/>
      <x:c r="L20" s="24"/>
      <x:c r="M20" s="24"/>
      <x:c r="N20" s="24"/>
      <x:c r="O20" s="24"/>
      <x:c r="P20" s="24"/>
    </x:row>
    <x:row r="21" ht="23" customHeight="1">
      <x:c r="A21" s="24"/>
      <x:c r="B21" s="24"/>
      <x:c r="C21" s="24"/>
      <x:c r="D21" s="24"/>
      <x:c r="E21" s="24"/>
      <x:c r="F21" s="24"/>
      <x:c r="G21" s="24"/>
      <x:c r="H21" s="24"/>
      <x:c r="I21" s="24"/>
      <x:c r="J21" s="24"/>
      <x:c r="K21" s="24"/>
      <x:c r="L21" s="24"/>
      <x:c r="M21" s="24"/>
      <x:c r="N21" s="24"/>
      <x:c r="O21" s="24"/>
      <x:c r="P21" s="24"/>
    </x:row>
    <x:row r="22" ht="23" customHeight="1">
      <x:c r="A22" s="24"/>
      <x:c r="B22" s="24"/>
      <x:c r="C22" s="24"/>
      <x:c r="D22" s="24"/>
      <x:c r="E22" s="24"/>
      <x:c r="F22" s="24"/>
      <x:c r="G22" s="24"/>
      <x:c r="H22" s="24"/>
      <x:c r="I22" s="24"/>
      <x:c r="J22" s="24"/>
      <x:c r="K22" s="24"/>
      <x:c r="L22" s="24"/>
      <x:c r="M22" s="24"/>
      <x:c r="N22" s="24"/>
      <x:c r="O22" s="24"/>
      <x:c r="P22" s="24"/>
    </x:row>
    <x:row r="23" ht="23" customHeight="1">
      <x:c r="A23" s="24"/>
      <x:c r="B23" s="24"/>
      <x:c r="C23" s="24"/>
      <x:c r="D23" s="24"/>
      <x:c r="E23" s="24"/>
      <x:c r="F23" s="24"/>
      <x:c r="G23" s="24"/>
      <x:c r="H23" s="24"/>
      <x:c r="I23" s="24"/>
      <x:c r="J23" s="24"/>
      <x:c r="K23" s="24"/>
      <x:c r="L23" s="24"/>
      <x:c r="M23" s="24"/>
      <x:c r="N23" s="24"/>
      <x:c r="O23" s="24"/>
      <x:c r="P23" s="24"/>
    </x:row>
  </x:sheetData>
  <x:mergeCells>
    <x:mergeCell ref="A1:P2"/>
    <x:mergeCell ref="A3:P3"/>
    <x:mergeCell ref="A6:P6"/>
    <x:mergeCell ref="A14:P14"/>
    <x:mergeCell ref="A16:P16"/>
    <x:mergeCell ref="A17:P17"/>
    <x:mergeCell ref="A18:P18"/>
    <x:mergeCell ref="A20:P20"/>
  </x:mergeCells>
  <x:conditionalFormatting sqref="B9:M12">
    <x:cfRule type="expression" dxfId="2" priority="1">
      <x:formula>B9="不明"</x:formula>
    </x:cfRule>
  </x:conditionalFormatting>
  <x:pageMargins left="0.7" right="0.7" top="0.75" bottom="0.75" header="0.3" footer="0.3"/>
  <x:tableParts count="1">
    <x:tablePart xmlns:r="http://schemas.openxmlformats.org/officeDocument/2006/relationships" r:id="R9f3118944f054b5f"/>
  </x:tableParts>
</x:worksheet>
</file>

<file path=xl/worksheets/sheet5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29" hidden="0" customWidth="1"/>
    <x:col min="3" max="3" width="29" hidden="0" customWidth="1"/>
    <x:col min="4" max="4" width="29" hidden="0" customWidth="1"/>
    <x:col min="5" max="5" width="29" hidden="0" customWidth="1"/>
    <x:col min="6" max="6" width="29" hidden="0" customWidth="1"/>
    <x:col min="7" max="7" width="29" hidden="0" customWidth="1"/>
    <x:col min="8" max="8" width="29" hidden="0" customWidth="1"/>
    <x:col min="9" max="9" width="23" hidden="0" customWidth="1"/>
    <x:col min="10" max="10" width="23" hidden="0" customWidth="1"/>
    <x:col min="11" max="11" width="36" hidden="0" customWidth="1"/>
    <x:col min="12" max="12" width="36" hidden="0" customWidth="1"/>
  </x:cols>
  <x:sheetData>
    <x:row r="1" ht="23" customHeight="1">
      <x:c r="A1" s="29" t="str">
        <x:v>A｜採否と保守できる根拠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</x:row>
    <x:row r="3" ht="34" customHeight="1">
      <x:c r="A3" s="33" t="str">
        <x:v>全行を同じ業務・停止許容・期間で比較します。A/Bの企業、環境、調査結果は架空の設定です。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</x:row>
    <x:row r="4" ht="24" customHeight="1">
      <x:c r="A4" s="48" t="str">
        <x:v>A社：利用12年・15人。帳票転記が局所課題。停止許容2時間。新拠点計画は不明で現範囲外。</x:v>
      </x:c>
      <x:c r="B4" s="48"/>
      <x:c r="C4" s="48"/>
      <x:c r="D4" s="48"/>
      <x:c r="E4" s="48"/>
      <x:c r="F4" s="48"/>
      <x:c r="G4" s="48"/>
      <x:c r="H4" s="48"/>
      <x:c r="I4" s="48"/>
      <x:c r="J4" s="48"/>
      <x:c r="K4" s="48"/>
      <x:c r="L4" s="48"/>
    </x:row>
    <x:row r="5" ht="24" customHeight="1">
      <x:c r="A5" s="48"/>
      <x:c r="B5" s="48"/>
      <x:c r="C5" s="48"/>
      <x:c r="D5" s="48"/>
      <x:c r="E5" s="48"/>
      <x:c r="F5" s="48"/>
      <x:c r="G5" s="48"/>
      <x:c r="H5" s="48"/>
      <x:c r="I5" s="48"/>
      <x:c r="J5" s="48"/>
      <x:c r="K5" s="48"/>
      <x:c r="L5" s="48"/>
    </x:row>
    <x:row r="6" ht="23" customHeight="1">
      <x:c r="A6" s="24"/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</x:row>
    <x:row r="7" ht="45" customHeight="1">
      <x:c r="A7" s="37" t="str">
        <x:v>比較する案</x:v>
      </x:c>
      <x:c r="B7" s="37" t="str">
        <x:v>現在の問題</x:v>
      </x:c>
      <x:c r="C7" s="37" t="str">
        <x:v>保守できる根拠</x:v>
      </x:c>
      <x:c r="D7" s="37" t="str">
        <x:v>期間</x:v>
      </x:c>
      <x:c r="E7" s="37" t="str">
        <x:v>停止影響・受入条件</x:v>
      </x:c>
      <x:c r="F7" s="37" t="str">
        <x:v>将来変更の条件</x:v>
      </x:c>
      <x:c r="G7" s="37" t="str">
        <x:v>条件外・未確認</x:v>
      </x:c>
      <x:c r="H7" s="37" t="str">
        <x:v>採否と理由</x:v>
      </x:c>
      <x:c r="I7" s="37" t="str">
        <x:v>確認日・版</x:v>
      </x:c>
      <x:c r="J7" s="37" t="str">
        <x:v>根拠資料（個別）</x:v>
      </x:c>
      <x:c r="K7" s="37" t="str">
        <x:v>根拠URL（原則のみ）</x:v>
      </x:c>
      <x:c r="L7" s="37" t="str">
        <x:v>URLの適用範囲</x:v>
      </x:c>
    </x:row>
    <x:row r="8" ht="156" customHeight="1">
      <x:c r="A8" s="24" t="str">
        <x:v>現状維持</x:v>
      </x:c>
      <x:c r="B8" s="40" t="str">
        <x:v>帳票転記が残る。受注・請求の基本業務は合う。</x:v>
      </x:c>
      <x:c r="C8" s="40" t="str">
        <x:v>対象版の再現・復元、権限、36か月の更新経路を確認した設定。</x:v>
      </x:c>
      <x:c r="D8" s="40" t="str">
        <x:v>運用整理2週間。その後36か月継続。</x:v>
      </x:c>
      <x:c r="E8" s="40" t="str">
        <x:v>切替なし。通常保守の計画停止は別途必要。</x:v>
      </x:c>
      <x:c r="F8" s="40" t="str">
        <x:v>運用負担と更新可能性を定期確認する。</x:v>
      </x:c>
      <x:c r="G8" s="50" t="str">
        <x:v>36か月内の新拠点計画は不明。現比較の対象外で、実施決定時に再見積り。</x:v>
      </x:c>
      <x:c r="H8" s="50" t="str">
        <x:v>候補。ただし転記負担が許容できる場合。</x:v>
      </x:c>
      <x:c r="I8" s="40" t="str">
        <x:v>2026-09-15／v1.0</x:v>
      </x:c>
      <x:c r="J8" s="40" t="str">
        <x:v>A調査記録v1（架空）</x:v>
      </x:c>
      <x:c r="K8" s="24" t="str">
        <x:v>https://www.ipa.go.jp/digital/model/model20201222.html
https://www.ipa.go.jp/security/guide/sme/ug65p90000019cbk-att/sme_guideline_v4.0.pdf</x:v>
      </x:c>
      <x:c r="L8" s="24" t="str">
        <x:v>公表資料は契約論点・資産管理・復旧の原則のみ。架空の状態や費用の実在証拠ではない。</x:v>
      </x:c>
    </x:row>
    <x:row r="9" ht="156" customHeight="1">
      <x:c r="A9" s="24" t="str">
        <x:v>部分改修</x:v>
      </x:c>
      <x:c r="B9" s="40" t="str">
        <x:v>帳票の転記と照合を対象に限定する。</x:v>
      </x:c>
      <x:c r="C9" s="40" t="str">
        <x:v>変更箇所を分離でき、主要処理の回帰確認ができる設定。</x:v>
      </x:c>
      <x:c r="D9" s="40" t="str">
        <x:v>調査込み2か月。</x:v>
      </x:c>
      <x:c r="E9" s="40" t="str">
        <x:v>計画停止2時間以内が受入条件。所要時間は未測定。</x:v>
      </x:c>
      <x:c r="F9" s="40" t="str">
        <x:v>既存データ構造を維持。追加要件ごとに影響を再調査。</x:v>
      </x:c>
      <x:c r="G9" s="50" t="str">
        <x:v>新拠点対応は対象外。採用確定前に停止時間の実証が必要。</x:v>
      </x:c>
      <x:c r="H9" s="50" t="str">
        <x:v>第一候補。対象内総費用204万円。受入条件を満たすことが前提。</x:v>
      </x:c>
      <x:c r="I9" s="40" t="str">
        <x:v>2026-09-15／v1.0</x:v>
      </x:c>
      <x:c r="J9" s="40" t="str">
        <x:v>A調査記録v1・改修案v1（架空）</x:v>
      </x:c>
      <x:c r="K9" s="24" t="str">
        <x:v>https://www.ipa.go.jp/digital/model/model20201222.html
https://www.ipa.go.jp/security/guide/sme/ug65p90000019cbk-att/sme_guideline_v4.0.pdf</x:v>
      </x:c>
      <x:c r="L9" s="24" t="str">
        <x:v>公表資料は契約論点・資産管理・復旧の原則のみ。架空の状態や費用の実在証拠ではない。</x:v>
      </x:c>
    </x:row>
    <x:row r="10" ht="156" customHeight="1">
      <x:c r="A10" s="24" t="str">
        <x:v>段階移行</x:v>
      </x:c>
      <x:c r="B10" s="40" t="str">
        <x:v>帳票を含む業務単位で置き換える。現時点では範囲が広い。</x:v>
      </x:c>
      <x:c r="C10" s="40" t="str">
        <x:v>業務単位の境界と新旧間の連携を設計する必要がある。</x:v>
      </x:c>
      <x:c r="D10" s="40" t="str">
        <x:v>調査込み6か月。</x:v>
      </x:c>
      <x:c r="E10" s="40" t="str">
        <x:v>2回の切替を各2時間以内に計画。未測定。</x:v>
      </x:c>
      <x:c r="F10" s="40" t="str">
        <x:v>併用中の正本と連携保守の担当を決める。</x:v>
      </x:c>
      <x:c r="G10" s="50" t="str">
        <x:v>新旧連携の実装・受入確認は未実施。</x:v>
      </x:c>
      <x:c r="H10" s="50" t="str">
        <x:v>保留。局所問題への対策としては範囲過大。</x:v>
      </x:c>
      <x:c r="I10" s="40" t="str">
        <x:v>2026-09-15／v1.0</x:v>
      </x:c>
      <x:c r="J10" s="40" t="str">
        <x:v>A移行案v1（架空）</x:v>
      </x:c>
      <x:c r="K10" s="24" t="str">
        <x:v>https://www.ipa.go.jp/digital/model/model20201222.html
https://www.ipa.go.jp/security/guide/sme/ug65p90000019cbk-att/sme_guideline_v4.0.pdf</x:v>
      </x:c>
      <x:c r="L10" s="24" t="str">
        <x:v>公表資料は契約論点・資産管理・復旧の原則のみ。架空の状態や費用の実在証拠ではない。</x:v>
      </x:c>
    </x:row>
    <x:row r="11" ht="156" customHeight="1">
      <x:c r="A11" s="24" t="str">
        <x:v>全面刷新</x:v>
      </x:c>
      <x:c r="B11" s="40" t="str">
        <x:v>全体を作り直して転記を解消する。既存の適合部分も変更する。</x:v>
      </x:c>
      <x:c r="C11" s="40" t="str">
        <x:v>新環境の保守体制・復旧手順を新たに整える。</x:v>
      </x:c>
      <x:c r="D11" s="40" t="str">
        <x:v>調査込み8か月。</x:v>
      </x:c>
      <x:c r="E11" s="40" t="str">
        <x:v>一括切替4時間を仮置き。許容2時間を超えるため現案は条件外。</x:v>
      </x:c>
      <x:c r="F11" s="40" t="str">
        <x:v>要件・データ定義を再設計。利用者の受入確認が必要。</x:v>
      </x:c>
      <x:c r="G11" s="50" t="str">
        <x:v>停止2時間以内への再設計費は不明。表の412万円に含まない。</x:v>
      </x:c>
      <x:c r="H11" s="50" t="str">
        <x:v>現案は条件外。停止方式を変える場合は費用も再比較。</x:v>
      </x:c>
      <x:c r="I11" s="40" t="str">
        <x:v>2026-09-15／v1.0</x:v>
      </x:c>
      <x:c r="J11" s="40" t="str">
        <x:v>A刷新案v1（架空）</x:v>
      </x:c>
      <x:c r="K11" s="24" t="str">
        <x:v>https://www.ipa.go.jp/digital/model/model20201222.html
https://www.ipa.go.jp/security/guide/sme/ug65p90000019cbk-att/sme_guideline_v4.0.pdf</x:v>
      </x:c>
      <x:c r="L11" s="24" t="str">
        <x:v>公表資料は契約論点・資産管理・復旧の原則のみ。架空の状態や費用の実在証拠ではない。</x:v>
      </x:c>
    </x:row>
    <x:row r="12" ht="23" customHeight="1">
      <x:c r="A12" s="24"/>
      <x:c r="B12" s="24"/>
      <x:c r="C12" s="24"/>
      <x:c r="D12" s="24"/>
      <x:c r="E12" s="24"/>
      <x:c r="F12" s="24"/>
      <x:c r="G12" s="24"/>
      <x:c r="H12" s="24"/>
      <x:c r="I12" s="24"/>
      <x:c r="J12" s="24"/>
      <x:c r="K12" s="24"/>
      <x:c r="L12" s="24"/>
    </x:row>
    <x:row r="13" ht="31" customHeight="1">
      <x:c r="A13" s="24" t="str">
        <x:v>「再現・復元できる」と「比較期間中に更新できる」は別の条件。切替の所要時間は、計画値と検証結果を分けて残します。</x:v>
      </x:c>
      <x:c r="B13" s="24"/>
      <x:c r="C13" s="24"/>
      <x:c r="D13" s="24"/>
      <x:c r="E13" s="24"/>
      <x:c r="F13" s="24"/>
      <x:c r="G13" s="24"/>
      <x:c r="H13" s="24"/>
      <x:c r="I13" s="24"/>
      <x:c r="J13" s="24"/>
      <x:c r="K13" s="24"/>
      <x:c r="L13" s="24"/>
    </x:row>
    <x:row r="14" ht="31" customHeight="1">
      <x:c r="A14" s="24" t="str">
        <x:v>ソース・データ・権限・仕様・バックアップが不明な場合は調査対象に残します。秘密鍵やパスワードそのものは、この表に入力しないでください。</x:v>
      </x:c>
      <x:c r="B14" s="24"/>
      <x:c r="C14" s="24"/>
      <x:c r="D14" s="24"/>
      <x:c r="E14" s="24"/>
      <x:c r="F14" s="24"/>
      <x:c r="G14" s="24"/>
      <x:c r="H14" s="24"/>
      <x:c r="I14" s="24"/>
      <x:c r="J14" s="24"/>
      <x:c r="K14" s="24"/>
      <x:c r="L14" s="24"/>
    </x:row>
    <x:row r="15" ht="31" customHeight="1">
      <x:c r="A15" s="24" t="str">
        <x:v>費用は同じ接頭辞の「費用」シートと対応。段階移行と全面刷新は概念上併用可。この四案は範囲・切替方法を具体化した実施案です。</x:v>
      </x:c>
      <x:c r="B15" s="24"/>
      <x:c r="C15" s="24"/>
      <x:c r="D15" s="24"/>
      <x:c r="E15" s="24"/>
      <x:c r="F15" s="24"/>
      <x:c r="G15" s="24"/>
      <x:c r="H15" s="24"/>
      <x:c r="I15" s="24"/>
      <x:c r="J15" s="24"/>
      <x:c r="K15" s="24"/>
      <x:c r="L15" s="24"/>
    </x:row>
    <x:row r="16" ht="23" customHeight="1">
      <x:c r="A16" s="24"/>
      <x:c r="B16" s="24"/>
      <x:c r="C16" s="24"/>
      <x:c r="D16" s="24"/>
      <x:c r="E16" s="24"/>
      <x:c r="F16" s="24"/>
      <x:c r="G16" s="24"/>
      <x:c r="H16" s="24"/>
      <x:c r="I16" s="24"/>
      <x:c r="J16" s="24"/>
      <x:c r="K16" s="24"/>
      <x:c r="L16" s="24"/>
    </x:row>
    <x:row r="17" ht="23" customHeight="1">
      <x:c r="A17" s="24"/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</x:row>
    <x:row r="18" ht="23" customHeight="1">
      <x:c r="A18" s="24"/>
      <x:c r="B18" s="24"/>
      <x:c r="C18" s="24"/>
      <x:c r="D18" s="24"/>
      <x:c r="E18" s="24"/>
      <x:c r="F18" s="24"/>
      <x:c r="G18" s="24"/>
      <x:c r="H18" s="24"/>
      <x:c r="I18" s="24"/>
      <x:c r="J18" s="24"/>
      <x:c r="K18" s="24"/>
      <x:c r="L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  <x:c r="K19" s="24"/>
      <x:c r="L19" s="24"/>
    </x:row>
  </x:sheetData>
  <x:mergeCells>
    <x:mergeCell ref="A1:L2"/>
    <x:mergeCell ref="A3:L3"/>
    <x:mergeCell ref="A4:L5"/>
    <x:mergeCell ref="A13:L13"/>
    <x:mergeCell ref="A14:L14"/>
    <x:mergeCell ref="A15:L15"/>
  </x:mergeCells>
  <x:dataValidations count="1">
    <x:dataValidation type="list" sqref="H8:H11">
      <x:formula1>"候補,第一候補,条件付き第一候補,対抗候補,保留,条件外,不採用,不明"</x:formula1>
    </x:dataValidation>
  </x:dataValidations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29" hidden="0" customWidth="1"/>
    <x:col min="3" max="3" width="29" hidden="0" customWidth="1"/>
    <x:col min="4" max="4" width="29" hidden="0" customWidth="1"/>
    <x:col min="5" max="5" width="29" hidden="0" customWidth="1"/>
    <x:col min="6" max="6" width="29" hidden="0" customWidth="1"/>
    <x:col min="7" max="7" width="29" hidden="0" customWidth="1"/>
    <x:col min="8" max="8" width="29" hidden="0" customWidth="1"/>
    <x:col min="9" max="9" width="23" hidden="0" customWidth="1"/>
    <x:col min="10" max="10" width="23" hidden="0" customWidth="1"/>
    <x:col min="11" max="11" width="36" hidden="0" customWidth="1"/>
    <x:col min="12" max="12" width="36" hidden="0" customWidth="1"/>
  </x:cols>
  <x:sheetData>
    <x:row r="1" ht="23" customHeight="1">
      <x:c r="A1" s="29" t="str">
        <x:v>B｜採否と保守できる根拠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</x:row>
    <x:row r="3" ht="34" customHeight="1">
      <x:c r="A3" s="33" t="str">
        <x:v>全行を同じ業務・停止許容・期間で比較します。A/Bの企業、環境、調査結果は架空の設定です。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</x:row>
    <x:row r="4" ht="24" customHeight="1">
      <x:c r="A4" s="48" t="str">
        <x:v>B社：利用12年・15人。分割出荷・拠点間在庫が課題。停止許容4時間。旧基盤の暫定運用は最長8か月という設定。</x:v>
      </x:c>
      <x:c r="B4" s="48"/>
      <x:c r="C4" s="48"/>
      <x:c r="D4" s="48"/>
      <x:c r="E4" s="48"/>
      <x:c r="F4" s="48"/>
      <x:c r="G4" s="48"/>
      <x:c r="H4" s="48"/>
      <x:c r="I4" s="48"/>
      <x:c r="J4" s="48"/>
      <x:c r="K4" s="48"/>
      <x:c r="L4" s="48"/>
    </x:row>
    <x:row r="5" ht="24" customHeight="1">
      <x:c r="A5" s="48"/>
      <x:c r="B5" s="48"/>
      <x:c r="C5" s="48"/>
      <x:c r="D5" s="48"/>
      <x:c r="E5" s="48"/>
      <x:c r="F5" s="48"/>
      <x:c r="G5" s="48"/>
      <x:c r="H5" s="48"/>
      <x:c r="I5" s="48"/>
      <x:c r="J5" s="48"/>
      <x:c r="K5" s="48"/>
      <x:c r="L5" s="48"/>
    </x:row>
    <x:row r="6" ht="23" customHeight="1">
      <x:c r="A6" s="24"/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</x:row>
    <x:row r="7" ht="45" customHeight="1">
      <x:c r="A7" s="37" t="str">
        <x:v>比較する案</x:v>
      </x:c>
      <x:c r="B7" s="37" t="str">
        <x:v>現在の問題</x:v>
      </x:c>
      <x:c r="C7" s="37" t="str">
        <x:v>保守できる根拠</x:v>
      </x:c>
      <x:c r="D7" s="37" t="str">
        <x:v>期間</x:v>
      </x:c>
      <x:c r="E7" s="37" t="str">
        <x:v>停止影響・受入条件</x:v>
      </x:c>
      <x:c r="F7" s="37" t="str">
        <x:v>将来変更の条件</x:v>
      </x:c>
      <x:c r="G7" s="37" t="str">
        <x:v>条件外・未確認</x:v>
      </x:c>
      <x:c r="H7" s="37" t="str">
        <x:v>採否と理由</x:v>
      </x:c>
      <x:c r="I7" s="37" t="str">
        <x:v>確認日・版</x:v>
      </x:c>
      <x:c r="J7" s="37" t="str">
        <x:v>根拠資料（個別）</x:v>
      </x:c>
      <x:c r="K7" s="37" t="str">
        <x:v>根拠URL（原則のみ）</x:v>
      </x:c>
      <x:c r="L7" s="37" t="str">
        <x:v>URLの適用範囲</x:v>
      </x:c>
    </x:row>
    <x:row r="8" ht="156" customHeight="1">
      <x:c r="A8" s="24" t="str">
        <x:v>現状維持</x:v>
      </x:c>
      <x:c r="B8" s="40" t="str">
        <x:v>分割出荷・拠点間在庫が合わず、更新不能の帳票基盤が残る。</x:v>
      </x:c>
      <x:c r="C8" s="40" t="str">
        <x:v>現行再現・復元はできるが、対象基盤の更新経路がない設定。</x:v>
      </x:c>
      <x:c r="D8" s="40" t="str">
        <x:v>調査後の暫定運用は最長8か月という設定。</x:v>
      </x:c>
      <x:c r="E8" s="40" t="str">
        <x:v>移行の切替はない。業務手作業と保守停止は残る。</x:v>
      </x:c>
      <x:c r="F8" s="40" t="str">
        <x:v>36か月使うための別対策が未確定。</x:v>
      </x:c>
      <x:c r="G8" s="50" t="str">
        <x:v>36か月の維持条件外。基盤対応費は不明。</x:v>
      </x:c>
      <x:c r="H8" s="50" t="str">
        <x:v>長期案として不採用。暫定対策とは分ける。</x:v>
      </x:c>
      <x:c r="I8" s="40" t="str">
        <x:v>2026-09-15／v1.0</x:v>
      </x:c>
      <x:c r="J8" s="40" t="str">
        <x:v>B調査記録v1（架空）</x:v>
      </x:c>
      <x:c r="K8" s="24" t="str">
        <x:v>https://www.ipa.go.jp/digital/model/model20201222.html
https://www.ipa.go.jp/security/guide/sme/ug65p90000019cbk-att/sme_guideline_v4.0.pdf</x:v>
      </x:c>
      <x:c r="L8" s="24" t="str">
        <x:v>公表資料は契約論点・資産管理・復旧の原則のみ。架空の状態や費用の実在証拠ではない。</x:v>
      </x:c>
    </x:row>
    <x:row r="9" ht="156" customHeight="1">
      <x:c r="A9" s="24" t="str">
        <x:v>部分改修</x:v>
      </x:c>
      <x:c r="B9" s="40" t="str">
        <x:v>画面修正では単一受注構造と帳票基盤の更新不能が残る。</x:v>
      </x:c>
      <x:c r="C9" s="40" t="str">
        <x:v>画面単位の修正は可能だが、必要なデータ構造には届かない設定。</x:v>
      </x:c>
      <x:c r="D9" s="40" t="str">
        <x:v>画面修正2か月。基盤課題は解消しない。</x:v>
      </x:c>
      <x:c r="E9" s="40" t="str">
        <x:v>修正時2時間以内を計画。未測定。</x:v>
      </x:c>
      <x:c r="F9" s="40" t="str">
        <x:v>分割出荷対応には変更範囲の再定義が必要。</x:v>
      </x:c>
      <x:c r="G9" s="50" t="str">
        <x:v>業務条件・36か月の維持条件とも条件外。基盤対応費は不明。</x:v>
      </x:c>
      <x:c r="H9" s="50" t="str">
        <x:v>現案は不採用。安くても要件未達。</x:v>
      </x:c>
      <x:c r="I9" s="40" t="str">
        <x:v>2026-09-15／v1.0</x:v>
      </x:c>
      <x:c r="J9" s="40" t="str">
        <x:v>B部分改修案v1（架空）</x:v>
      </x:c>
      <x:c r="K9" s="24" t="str">
        <x:v>https://www.ipa.go.jp/digital/model/model20201222.html
https://www.ipa.go.jp/security/guide/sme/ug65p90000019cbk-att/sme_guideline_v4.0.pdf</x:v>
      </x:c>
      <x:c r="L9" s="24" t="str">
        <x:v>公表資料は契約論点・資産管理・復旧の原則のみ。架空の状態や費用の実在証拠ではない。</x:v>
      </x:c>
    </x:row>
    <x:row r="10" ht="156" customHeight="1">
      <x:c r="A10" s="24" t="str">
        <x:v>段階移行</x:v>
      </x:c>
      <x:c r="B10" s="40" t="str">
        <x:v>受注・在庫を業務単位で移し、更新不能の帳票基盤も廃止する。</x:v>
      </x:c>
      <x:c r="C10" s="40" t="str">
        <x:v>分割境界と移行中の正本を設計。旧基盤を残す間の対策承認が必要。</x:v>
      </x:c>
      <x:c r="D10" s="40" t="str">
        <x:v>全体8か月以内を計画。暫定運用期限内の廃止が条件。</x:v>
      </x:c>
      <x:c r="E10" s="40" t="str">
        <x:v>4回の切替を各2時間以内に計画。許容4時間。未測定。</x:v>
      </x:c>
      <x:c r="F10" s="40" t="str">
        <x:v>新旧同期の担当・廃止期限を決め、旧側を残し続けない。</x:v>
      </x:c>
      <x:c r="G10" s="50" t="str">
        <x:v>段階同期用のデータ整備費が不明。442万円は既知分のみ。</x:v>
      </x:c>
      <x:c r="H10" s="50" t="str">
        <x:v>条件付き第一候補。総費用と切替検証後に確定する。</x:v>
      </x:c>
      <x:c r="I10" s="40" t="str">
        <x:v>2026-09-15／v1.0</x:v>
      </x:c>
      <x:c r="J10" s="40" t="str">
        <x:v>B段階移行案v1（架空）</x:v>
      </x:c>
      <x:c r="K10" s="24" t="str">
        <x:v>https://www.ipa.go.jp/digital/model/model20201222.html
https://www.ipa.go.jp/security/guide/sme/ug65p90000019cbk-att/sme_guideline_v4.0.pdf</x:v>
      </x:c>
      <x:c r="L10" s="24" t="str">
        <x:v>公表資料は契約論点・資産管理・復旧の原則のみ。架空の状態や費用の実在証拠ではない。</x:v>
      </x:c>
    </x:row>
    <x:row r="11" ht="156" customHeight="1">
      <x:c r="A11" s="24" t="str">
        <x:v>全面刷新</x:v>
      </x:c>
      <x:c r="B11" s="40" t="str">
        <x:v>要件とデータ構造をまとめて作り直し、帳票基盤も置き換える。</x:v>
      </x:c>
      <x:c r="C11" s="40" t="str">
        <x:v>一括移行用の変換範囲を定め、保守・復旧体制を設計する設定。</x:v>
      </x:c>
      <x:c r="D11" s="40" t="str">
        <x:v>調査込み7か月。</x:v>
      </x:c>
      <x:c r="E11" s="40" t="str">
        <x:v>一括切替4時間以内を受入条件とする。未測定。</x:v>
      </x:c>
      <x:c r="F11" s="40" t="str">
        <x:v>業務全体の受入と教育をまとめて行う体制が必要。</x:v>
      </x:c>
      <x:c r="G11" s="50" t="str">
        <x:v>停止時間はリハーサル未確認。費用538万円は想定値。</x:v>
      </x:c>
      <x:c r="H11" s="50" t="str">
        <x:v>対抗候補。段階同期の費用が増す場合は再比較。</x:v>
      </x:c>
      <x:c r="I11" s="40" t="str">
        <x:v>2026-09-15／v1.0</x:v>
      </x:c>
      <x:c r="J11" s="40" t="str">
        <x:v>B全面刷新案v1（架空）</x:v>
      </x:c>
      <x:c r="K11" s="24" t="str">
        <x:v>https://www.ipa.go.jp/digital/model/model20201222.html
https://www.ipa.go.jp/security/guide/sme/ug65p90000019cbk-att/sme_guideline_v4.0.pdf</x:v>
      </x:c>
      <x:c r="L11" s="24" t="str">
        <x:v>公表資料は契約論点・資産管理・復旧の原則のみ。架空の状態や費用の実在証拠ではない。</x:v>
      </x:c>
    </x:row>
    <x:row r="12" ht="23" customHeight="1">
      <x:c r="A12" s="24"/>
      <x:c r="B12" s="24"/>
      <x:c r="C12" s="24"/>
      <x:c r="D12" s="24"/>
      <x:c r="E12" s="24"/>
      <x:c r="F12" s="24"/>
      <x:c r="G12" s="24"/>
      <x:c r="H12" s="24"/>
      <x:c r="I12" s="24"/>
      <x:c r="J12" s="24"/>
      <x:c r="K12" s="24"/>
      <x:c r="L12" s="24"/>
    </x:row>
    <x:row r="13" ht="31" customHeight="1">
      <x:c r="A13" s="24" t="str">
        <x:v>「再現・復元できる」と「比較期間中に更新できる」は別の条件。切替の所要時間は、計画値と検証結果を分けて残します。</x:v>
      </x:c>
      <x:c r="B13" s="24"/>
      <x:c r="C13" s="24"/>
      <x:c r="D13" s="24"/>
      <x:c r="E13" s="24"/>
      <x:c r="F13" s="24"/>
      <x:c r="G13" s="24"/>
      <x:c r="H13" s="24"/>
      <x:c r="I13" s="24"/>
      <x:c r="J13" s="24"/>
      <x:c r="K13" s="24"/>
      <x:c r="L13" s="24"/>
    </x:row>
    <x:row r="14" ht="31" customHeight="1">
      <x:c r="A14" s="24" t="str">
        <x:v>ソース・データ・権限・仕様・バックアップが不明な場合は調査対象に残します。秘密鍵やパスワードそのものは、この表に入力しないでください。</x:v>
      </x:c>
      <x:c r="B14" s="24"/>
      <x:c r="C14" s="24"/>
      <x:c r="D14" s="24"/>
      <x:c r="E14" s="24"/>
      <x:c r="F14" s="24"/>
      <x:c r="G14" s="24"/>
      <x:c r="H14" s="24"/>
      <x:c r="I14" s="24"/>
      <x:c r="J14" s="24"/>
      <x:c r="K14" s="24"/>
      <x:c r="L14" s="24"/>
    </x:row>
    <x:row r="15" ht="31" customHeight="1">
      <x:c r="A15" s="24" t="str">
        <x:v>費用は同じ接頭辞の「費用」シートと対応。段階移行と全面刷新は概念上併用可。この四案は範囲・切替方法を具体化した実施案です。</x:v>
      </x:c>
      <x:c r="B15" s="24"/>
      <x:c r="C15" s="24"/>
      <x:c r="D15" s="24"/>
      <x:c r="E15" s="24"/>
      <x:c r="F15" s="24"/>
      <x:c r="G15" s="24"/>
      <x:c r="H15" s="24"/>
      <x:c r="I15" s="24"/>
      <x:c r="J15" s="24"/>
      <x:c r="K15" s="24"/>
      <x:c r="L15" s="24"/>
    </x:row>
    <x:row r="16" ht="23" customHeight="1">
      <x:c r="A16" s="24"/>
      <x:c r="B16" s="24"/>
      <x:c r="C16" s="24"/>
      <x:c r="D16" s="24"/>
      <x:c r="E16" s="24"/>
      <x:c r="F16" s="24"/>
      <x:c r="G16" s="24"/>
      <x:c r="H16" s="24"/>
      <x:c r="I16" s="24"/>
      <x:c r="J16" s="24"/>
      <x:c r="K16" s="24"/>
      <x:c r="L16" s="24"/>
    </x:row>
    <x:row r="17" ht="23" customHeight="1">
      <x:c r="A17" s="24"/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</x:row>
    <x:row r="18" ht="23" customHeight="1">
      <x:c r="A18" s="24"/>
      <x:c r="B18" s="24"/>
      <x:c r="C18" s="24"/>
      <x:c r="D18" s="24"/>
      <x:c r="E18" s="24"/>
      <x:c r="F18" s="24"/>
      <x:c r="G18" s="24"/>
      <x:c r="H18" s="24"/>
      <x:c r="I18" s="24"/>
      <x:c r="J18" s="24"/>
      <x:c r="K18" s="24"/>
      <x:c r="L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  <x:c r="K19" s="24"/>
      <x:c r="L19" s="24"/>
    </x:row>
  </x:sheetData>
  <x:mergeCells>
    <x:mergeCell ref="A1:L2"/>
    <x:mergeCell ref="A3:L3"/>
    <x:mergeCell ref="A4:L5"/>
    <x:mergeCell ref="A13:L13"/>
    <x:mergeCell ref="A14:L14"/>
    <x:mergeCell ref="A15:L15"/>
  </x:mergeCells>
  <x:dataValidations count="1">
    <x:dataValidation type="list" sqref="H8:H11">
      <x:formula1>"候補,第一候補,条件付き第一候補,対抗候補,保留,条件外,不採用,不明"</x:formula1>
    </x:dataValidation>
  </x:dataValidations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FormatPr defaultRowHeight="15"/>
  <x:cols>
    <x:col min="1" max="1" width="17" hidden="0" customWidth="1"/>
    <x:col min="2" max="2" width="29" hidden="0" customWidth="1"/>
    <x:col min="3" max="3" width="29" hidden="0" customWidth="1"/>
    <x:col min="4" max="4" width="29" hidden="0" customWidth="1"/>
    <x:col min="5" max="5" width="29" hidden="0" customWidth="1"/>
    <x:col min="6" max="6" width="29" hidden="0" customWidth="1"/>
    <x:col min="7" max="7" width="29" hidden="0" customWidth="1"/>
    <x:col min="8" max="8" width="29" hidden="0" customWidth="1"/>
    <x:col min="9" max="9" width="23" hidden="0" customWidth="1"/>
    <x:col min="10" max="10" width="23" hidden="0" customWidth="1"/>
    <x:col min="11" max="11" width="36" hidden="0" customWidth="1"/>
    <x:col min="12" max="12" width="36" hidden="0" customWidth="1"/>
  </x:cols>
  <x:sheetData>
    <x:row r="1" ht="23" customHeight="1">
      <x:c r="A1" s="29" t="str">
        <x:v>空欄｜採否と保守できる根拠</x:v>
      </x:c>
      <x:c r="B1" s="29"/>
      <x:c r="C1" s="29"/>
      <x:c r="D1" s="29"/>
      <x:c r="E1" s="29"/>
      <x:c r="F1" s="29"/>
      <x:c r="G1" s="29"/>
      <x:c r="H1" s="29"/>
      <x:c r="I1" s="29"/>
      <x:c r="J1" s="29"/>
      <x:c r="K1" s="29"/>
      <x:c r="L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  <x:c r="K2" s="29"/>
      <x:c r="L2" s="29"/>
    </x:row>
    <x:row r="3" ht="34" customHeight="1">
      <x:c r="A3" s="33" t="str">
        <x:v>全行を同じ業務・停止許容・期間で比較します。A/Bの企業、環境、調査結果は架空の設定です。</x:v>
      </x:c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</x:row>
    <x:row r="4" ht="24" customHeight="1">
      <x:c r="A4" s="48" t="str">
        <x:v>対象システム／必要な業務／停止許容／比較期間／調査担当／決裁者を記入してください：</x:v>
      </x:c>
      <x:c r="B4" s="48"/>
      <x:c r="C4" s="48"/>
      <x:c r="D4" s="48"/>
      <x:c r="E4" s="48"/>
      <x:c r="F4" s="48"/>
      <x:c r="G4" s="48"/>
      <x:c r="H4" s="48"/>
      <x:c r="I4" s="48"/>
      <x:c r="J4" s="48"/>
      <x:c r="K4" s="48"/>
      <x:c r="L4" s="48"/>
    </x:row>
    <x:row r="5" ht="24" customHeight="1">
      <x:c r="A5" s="48"/>
      <x:c r="B5" s="48"/>
      <x:c r="C5" s="48"/>
      <x:c r="D5" s="48"/>
      <x:c r="E5" s="48"/>
      <x:c r="F5" s="48"/>
      <x:c r="G5" s="48"/>
      <x:c r="H5" s="48"/>
      <x:c r="I5" s="48"/>
      <x:c r="J5" s="48"/>
      <x:c r="K5" s="48"/>
      <x:c r="L5" s="48"/>
    </x:row>
    <x:row r="6" ht="23" customHeight="1">
      <x:c r="A6" s="24"/>
      <x:c r="B6" s="24"/>
      <x:c r="C6" s="24"/>
      <x:c r="D6" s="24"/>
      <x:c r="E6" s="24"/>
      <x:c r="F6" s="24"/>
      <x:c r="G6" s="24"/>
      <x:c r="H6" s="24"/>
      <x:c r="I6" s="24"/>
      <x:c r="J6" s="24"/>
      <x:c r="K6" s="24"/>
      <x:c r="L6" s="24"/>
    </x:row>
    <x:row r="7" ht="45" customHeight="1">
      <x:c r="A7" s="37" t="str">
        <x:v>比較する案</x:v>
      </x:c>
      <x:c r="B7" s="37" t="str">
        <x:v>現在の問題</x:v>
      </x:c>
      <x:c r="C7" s="37" t="str">
        <x:v>保守できる根拠</x:v>
      </x:c>
      <x:c r="D7" s="37" t="str">
        <x:v>期間</x:v>
      </x:c>
      <x:c r="E7" s="37" t="str">
        <x:v>停止影響・受入条件</x:v>
      </x:c>
      <x:c r="F7" s="37" t="str">
        <x:v>将来変更の条件</x:v>
      </x:c>
      <x:c r="G7" s="37" t="str">
        <x:v>条件外・未確認</x:v>
      </x:c>
      <x:c r="H7" s="37" t="str">
        <x:v>採否と理由</x:v>
      </x:c>
      <x:c r="I7" s="37" t="str">
        <x:v>確認日・版</x:v>
      </x:c>
      <x:c r="J7" s="37" t="str">
        <x:v>根拠資料（個別）</x:v>
      </x:c>
      <x:c r="K7" s="37" t="str">
        <x:v>根拠URL（原則のみ）</x:v>
      </x:c>
      <x:c r="L7" s="37" t="str">
        <x:v>URLの適用範囲</x:v>
      </x:c>
    </x:row>
    <x:row r="8" ht="156" customHeight="1">
      <x:c r="A8" s="24" t="str">
        <x:v>現状維持</x:v>
      </x:c>
      <x:c r="B8" s="40"/>
      <x:c r="C8" s="40"/>
      <x:c r="D8" s="40"/>
      <x:c r="E8" s="40"/>
      <x:c r="F8" s="40"/>
      <x:c r="G8" s="50" t="str">
        <x:v>不明</x:v>
      </x:c>
      <x:c r="H8" s="50" t="str">
        <x:v>不明</x:v>
      </x:c>
      <x:c r="I8" s="40"/>
      <x:c r="J8" s="40"/>
      <x:c r="K8" s="24"/>
      <x:c r="L8" s="24"/>
    </x:row>
    <x:row r="9" ht="156" customHeight="1">
      <x:c r="A9" s="24" t="str">
        <x:v>部分改修</x:v>
      </x:c>
      <x:c r="B9" s="40"/>
      <x:c r="C9" s="40"/>
      <x:c r="D9" s="40"/>
      <x:c r="E9" s="40"/>
      <x:c r="F9" s="40"/>
      <x:c r="G9" s="50" t="str">
        <x:v>不明</x:v>
      </x:c>
      <x:c r="H9" s="50" t="str">
        <x:v>不明</x:v>
      </x:c>
      <x:c r="I9" s="40"/>
      <x:c r="J9" s="40"/>
      <x:c r="K9" s="24"/>
      <x:c r="L9" s="24"/>
    </x:row>
    <x:row r="10" ht="156" customHeight="1">
      <x:c r="A10" s="24" t="str">
        <x:v>段階移行</x:v>
      </x:c>
      <x:c r="B10" s="40"/>
      <x:c r="C10" s="40"/>
      <x:c r="D10" s="40"/>
      <x:c r="E10" s="40"/>
      <x:c r="F10" s="40"/>
      <x:c r="G10" s="50" t="str">
        <x:v>不明</x:v>
      </x:c>
      <x:c r="H10" s="50" t="str">
        <x:v>不明</x:v>
      </x:c>
      <x:c r="I10" s="40"/>
      <x:c r="J10" s="40"/>
      <x:c r="K10" s="24"/>
      <x:c r="L10" s="24"/>
    </x:row>
    <x:row r="11" ht="156" customHeight="1">
      <x:c r="A11" s="24" t="str">
        <x:v>全面刷新</x:v>
      </x:c>
      <x:c r="B11" s="40"/>
      <x:c r="C11" s="40"/>
      <x:c r="D11" s="40"/>
      <x:c r="E11" s="40"/>
      <x:c r="F11" s="40"/>
      <x:c r="G11" s="50" t="str">
        <x:v>不明</x:v>
      </x:c>
      <x:c r="H11" s="50" t="str">
        <x:v>不明</x:v>
      </x:c>
      <x:c r="I11" s="40"/>
      <x:c r="J11" s="40"/>
      <x:c r="K11" s="24"/>
      <x:c r="L11" s="24"/>
    </x:row>
    <x:row r="12" ht="23" customHeight="1">
      <x:c r="A12" s="24"/>
      <x:c r="B12" s="24"/>
      <x:c r="C12" s="24"/>
      <x:c r="D12" s="24"/>
      <x:c r="E12" s="24"/>
      <x:c r="F12" s="24"/>
      <x:c r="G12" s="24"/>
      <x:c r="H12" s="24"/>
      <x:c r="I12" s="24"/>
      <x:c r="J12" s="24"/>
      <x:c r="K12" s="24"/>
      <x:c r="L12" s="24"/>
    </x:row>
    <x:row r="13" ht="31" customHeight="1">
      <x:c r="A13" s="24" t="str">
        <x:v>「再現・復元できる」と「比較期間中に更新できる」は別の条件。切替の所要時間は、計画値と検証結果を分けて残します。</x:v>
      </x:c>
      <x:c r="B13" s="24"/>
      <x:c r="C13" s="24"/>
      <x:c r="D13" s="24"/>
      <x:c r="E13" s="24"/>
      <x:c r="F13" s="24"/>
      <x:c r="G13" s="24"/>
      <x:c r="H13" s="24"/>
      <x:c r="I13" s="24"/>
      <x:c r="J13" s="24"/>
      <x:c r="K13" s="24"/>
      <x:c r="L13" s="24"/>
    </x:row>
    <x:row r="14" ht="31" customHeight="1">
      <x:c r="A14" s="24" t="str">
        <x:v>ソース・データ・権限・仕様・バックアップが不明な場合は調査対象に残します。秘密鍵やパスワードそのものは、この表に入力しないでください。</x:v>
      </x:c>
      <x:c r="B14" s="24"/>
      <x:c r="C14" s="24"/>
      <x:c r="D14" s="24"/>
      <x:c r="E14" s="24"/>
      <x:c r="F14" s="24"/>
      <x:c r="G14" s="24"/>
      <x:c r="H14" s="24"/>
      <x:c r="I14" s="24"/>
      <x:c r="J14" s="24"/>
      <x:c r="K14" s="24"/>
      <x:c r="L14" s="24"/>
    </x:row>
    <x:row r="15" ht="31" customHeight="1">
      <x:c r="A15" s="24" t="str">
        <x:v>費用は同じ接頭辞の「費用」シートと対応。段階移行と全面刷新は概念上併用可。この四案は範囲・切替方法を具体化した実施案です。</x:v>
      </x:c>
      <x:c r="B15" s="24"/>
      <x:c r="C15" s="24"/>
      <x:c r="D15" s="24"/>
      <x:c r="E15" s="24"/>
      <x:c r="F15" s="24"/>
      <x:c r="G15" s="24"/>
      <x:c r="H15" s="24"/>
      <x:c r="I15" s="24"/>
      <x:c r="J15" s="24"/>
      <x:c r="K15" s="24"/>
      <x:c r="L15" s="24"/>
    </x:row>
    <x:row r="16" ht="23" customHeight="1">
      <x:c r="A16" s="24"/>
      <x:c r="B16" s="24"/>
      <x:c r="C16" s="24"/>
      <x:c r="D16" s="24"/>
      <x:c r="E16" s="24"/>
      <x:c r="F16" s="24"/>
      <x:c r="G16" s="24"/>
      <x:c r="H16" s="24"/>
      <x:c r="I16" s="24"/>
      <x:c r="J16" s="24"/>
      <x:c r="K16" s="24"/>
      <x:c r="L16" s="24"/>
    </x:row>
    <x:row r="17" ht="23" customHeight="1">
      <x:c r="A17" s="24"/>
      <x:c r="B17" s="24"/>
      <x:c r="C17" s="24"/>
      <x:c r="D17" s="24"/>
      <x:c r="E17" s="24"/>
      <x:c r="F17" s="24"/>
      <x:c r="G17" s="24"/>
      <x:c r="H17" s="24"/>
      <x:c r="I17" s="24"/>
      <x:c r="J17" s="24"/>
      <x:c r="K17" s="24"/>
      <x:c r="L17" s="24"/>
    </x:row>
    <x:row r="18" ht="23" customHeight="1">
      <x:c r="A18" s="24"/>
      <x:c r="B18" s="24"/>
      <x:c r="C18" s="24"/>
      <x:c r="D18" s="24"/>
      <x:c r="E18" s="24"/>
      <x:c r="F18" s="24"/>
      <x:c r="G18" s="24"/>
      <x:c r="H18" s="24"/>
      <x:c r="I18" s="24"/>
      <x:c r="J18" s="24"/>
      <x:c r="K18" s="24"/>
      <x:c r="L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  <x:c r="K19" s="24"/>
      <x:c r="L19" s="24"/>
    </x:row>
  </x:sheetData>
  <x:mergeCells>
    <x:mergeCell ref="A1:L2"/>
    <x:mergeCell ref="A3:L3"/>
    <x:mergeCell ref="A4:L5"/>
    <x:mergeCell ref="A13:L13"/>
    <x:mergeCell ref="A14:L14"/>
    <x:mergeCell ref="A15:L15"/>
  </x:mergeCells>
  <x:dataValidations count="1">
    <x:dataValidation type="list" sqref="H8:H11">
      <x:formula1>"候補,第一候補,条件付き第一候補,対抗候補,保留,条件外,不採用,不明"</x:formula1>
    </x:dataValidation>
  </x:dataValidations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FormatPr defaultRowHeight="15"/>
  <x:cols>
    <x:col min="1" max="1" width="11" hidden="0" customWidth="1"/>
    <x:col min="2" max="2" width="29" hidden="0" customWidth="1"/>
    <x:col min="3" max="3" width="29" hidden="0" customWidth="1"/>
    <x:col min="4" max="4" width="23" hidden="0" customWidth="1"/>
    <x:col min="5" max="5" width="35" hidden="0" customWidth="1"/>
    <x:col min="6" max="6" width="35" hidden="0" customWidth="1"/>
    <x:col min="7" max="7" width="23" hidden="0" customWidth="1"/>
    <x:col min="8" max="8" width="23" hidden="0" customWidth="1"/>
    <x:col min="9" max="9" width="17" hidden="0" customWidth="1"/>
    <x:col min="10" max="10" width="37" hidden="0" customWidth="1"/>
  </x:cols>
  <x:sheetData>
    <x:row r="1" ht="23" customHeight="1">
      <x:c r="A1" s="29" t="str">
        <x:v>調査票｜見本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</x:row>
    <x:row r="3" ht="34" customHeight="1">
      <x:c r="A3" s="33" t="str">
        <x:v>見本の組織、記録、担当、期限、確認結果は架空です。実データ・認証情報そのものは記載しません。</x:v>
      </x:c>
      <x:c r="B3" s="33"/>
      <x:c r="C3" s="33"/>
      <x:c r="D3" s="33"/>
      <x:c r="E3" s="33"/>
      <x:c r="F3" s="33"/>
      <x:c r="G3" s="33"/>
      <x:c r="H3" s="33"/>
      <x:c r="I3" s="33"/>
      <x:c r="J3" s="33"/>
    </x:row>
    <x:row r="4" ht="23" customHeight="1">
      <x:c r="A4" s="24"/>
      <x:c r="B4" s="24"/>
      <x:c r="C4" s="24"/>
      <x:c r="D4" s="24"/>
      <x:c r="E4" s="24"/>
      <x:c r="F4" s="24"/>
      <x:c r="G4" s="24"/>
      <x:c r="H4" s="24"/>
      <x:c r="I4" s="24"/>
      <x:c r="J4" s="24"/>
    </x:row>
    <x:row r="5" ht="23" customHeight="1">
      <x:c r="A5" s="24"/>
      <x:c r="B5" s="24"/>
      <x:c r="C5" s="24"/>
      <x:c r="D5" s="24"/>
      <x:c r="E5" s="24"/>
      <x:c r="F5" s="24"/>
      <x:c r="G5" s="24"/>
      <x:c r="H5" s="24"/>
      <x:c r="I5" s="24"/>
      <x:c r="J5" s="24"/>
    </x:row>
    <x:row r="6" ht="45" customHeight="1">
      <x:c r="A6" s="37" t="str">
        <x:v>対象</x:v>
      </x:c>
      <x:c r="B6" s="37" t="str">
        <x:v>確認項目</x:v>
      </x:c>
      <x:c r="C6" s="37" t="str">
        <x:v>調査範囲・合格条件</x:v>
      </x:c>
      <x:c r="D6" s="37" t="str">
        <x:v>確認状況</x:v>
      </x:c>
      <x:c r="E6" s="37" t="str">
        <x:v>証拠・資料</x:v>
      </x:c>
      <x:c r="F6" s="37" t="str">
        <x:v>未確認理由</x:v>
      </x:c>
      <x:c r="G6" s="37" t="str">
        <x:v>確認先</x:v>
      </x:c>
      <x:c r="H6" s="37" t="str">
        <x:v>担当</x:v>
      </x:c>
      <x:c r="I6" s="37" t="str">
        <x:v>期限</x:v>
      </x:c>
      <x:c r="J6" s="37" t="str">
        <x:v>結果による分岐</x:v>
      </x:c>
    </x:row>
    <x:row r="7" ht="105" customHeight="1">
      <x:c r="A7" s="40" t="str">
        <x:v>A</x:v>
      </x:c>
      <x:c r="B7" s="40" t="str">
        <x:v>ソース・仕様</x:v>
      </x:c>
      <x:c r="C7" s="40" t="str">
        <x:v>対象版の再現／主要帳票の一致</x:v>
      </x:c>
      <x:c r="D7" s="40" t="str">
        <x:v>検証済み（架空）</x:v>
      </x:c>
      <x:c r="E7" s="40" t="str">
        <x:v>A調査記録v1。重要な処理の回帰確認。</x:v>
      </x:c>
      <x:c r="F7" s="40" t="str">
        <x:v>不明なし（対象範囲内）</x:v>
      </x:c>
      <x:c r="G7" s="40" t="str">
        <x:v>現保守先・業務担当</x:v>
      </x:c>
      <x:c r="H7" s="40" t="str">
        <x:v>調査担当</x:v>
      </x:c>
      <x:c r="I7" s="40" t="str">
        <x:v>2026-09-22</x:v>
      </x:c>
      <x:c r="J7" s="40" t="str">
        <x:v>再現できなければ部分改修を確定しない。</x:v>
      </x:c>
    </x:row>
    <x:row r="8" ht="105" customHeight="1">
      <x:c r="A8" s="40" t="str">
        <x:v>A</x:v>
      </x:c>
      <x:c r="B8" s="40" t="str">
        <x:v>データ・権限</x:v>
      </x:c>
      <x:c r="C8" s="40" t="str">
        <x:v>本番版、取り出し方、組織管理権限</x:v>
      </x:c>
      <x:c r="D8" s="40" t="str">
        <x:v>検証済み（架空）</x:v>
      </x:c>
      <x:c r="E8" s="40" t="str">
        <x:v>データ定義と権限一覧を照合した設定。</x:v>
      </x:c>
      <x:c r="F8" s="40" t="str">
        <x:v>新拠点計画は不明・現範囲外</x:v>
      </x:c>
      <x:c r="G8" s="40" t="str">
        <x:v>事業責任者</x:v>
      </x:c>
      <x:c r="H8" s="40" t="str">
        <x:v>業務責任者</x:v>
      </x:c>
      <x:c r="I8" s="40" t="str">
        <x:v>2026-09-25</x:v>
      </x:c>
      <x:c r="J8" s="40" t="str">
        <x:v>新拠点が36か月内に決まれば再見積り。</x:v>
      </x:c>
    </x:row>
    <x:row r="9" ht="105" customHeight="1">
      <x:c r="A9" s="40" t="str">
        <x:v>A</x:v>
      </x:c>
      <x:c r="B9" s="40" t="str">
        <x:v>バックアップ・更新</x:v>
      </x:c>
      <x:c r="C9" s="40" t="str">
        <x:v>復元と36か月の更新経路</x:v>
      </x:c>
      <x:c r="D9" s="40" t="str">
        <x:v>検証済み（架空）</x:v>
      </x:c>
      <x:c r="E9" s="40" t="str">
        <x:v>復元・更新経路を確認した設定。</x:v>
      </x:c>
      <x:c r="F9" s="40" t="str">
        <x:v>切替2時間の実証は未実施</x:v>
      </x:c>
      <x:c r="G9" s="40" t="str">
        <x:v>現保守先・切替担当</x:v>
      </x:c>
      <x:c r="H9" s="40" t="str">
        <x:v>技術責任者</x:v>
      </x:c>
      <x:c r="I9" s="40" t="str">
        <x:v>2026-09-29</x:v>
      </x:c>
      <x:c r="J9" s="40" t="str">
        <x:v>停止許容を満たさなければ採用保留。</x:v>
      </x:c>
    </x:row>
    <x:row r="10" ht="105" customHeight="1">
      <x:c r="A10" s="40" t="str">
        <x:v>B</x:v>
      </x:c>
      <x:c r="B10" s="40" t="str">
        <x:v>業務とデータ構造</x:v>
      </x:c>
      <x:c r="C10" s="40" t="str">
        <x:v>分割出荷・拠点間在庫への適合</x:v>
      </x:c>
      <x:c r="D10" s="40" t="str">
        <x:v>不適合を確認（架空）</x:v>
      </x:c>
      <x:c r="E10" s="40" t="str">
        <x:v>単一受注構造では必要業務に合わない設定。</x:v>
      </x:c>
      <x:c r="F10" s="40" t="str">
        <x:v>新旧同期用の整理費は不明</x:v>
      </x:c>
      <x:c r="G10" s="40" t="str">
        <x:v>業務担当・移行担当</x:v>
      </x:c>
      <x:c r="H10" s="40" t="str">
        <x:v>移行担当</x:v>
      </x:c>
      <x:c r="I10" s="40" t="str">
        <x:v>2026-09-22</x:v>
      </x:c>
      <x:c r="J10" s="40" t="str">
        <x:v>画面修正だけの部分改修は不採用。</x:v>
      </x:c>
    </x:row>
    <x:row r="11" ht="105" customHeight="1">
      <x:c r="A11" s="40" t="str">
        <x:v>B</x:v>
      </x:c>
      <x:c r="B11" s="40" t="str">
        <x:v>基盤の更新経路</x:v>
      </x:c>
      <x:c r="C11" s="40" t="str">
        <x:v>旧帳票基盤を更新できるか</x:v>
      </x:c>
      <x:c r="D11" s="40" t="str">
        <x:v>更新不能を確認（架空）</x:v>
      </x:c>
      <x:c r="E11" s="40" t="str">
        <x:v>更新経路なし。最長8か月の暫定運用を仮定。</x:v>
      </x:c>
      <x:c r="F11" s="40" t="str">
        <x:v>暫定対策の承認・期限内廃止は未確認</x:v>
      </x:c>
      <x:c r="G11" s="40" t="str">
        <x:v>現保守先・基盤提供元</x:v>
      </x:c>
      <x:c r="H11" s="40" t="str">
        <x:v>技術責任者</x:v>
      </x:c>
      <x:c r="I11" s="40" t="str">
        <x:v>2026-09-25</x:v>
      </x:c>
      <x:c r="J11" s="40" t="str">
        <x:v>安全に併用できなければ段階移行を進めない。</x:v>
      </x:c>
    </x:row>
    <x:row r="12" ht="105" customHeight="1">
      <x:c r="A12" s="40" t="str">
        <x:v>B</x:v>
      </x:c>
      <x:c r="B12" s="40" t="str">
        <x:v>移行・教育の総費用</x:v>
      </x:c>
      <x:c r="C12" s="40" t="str">
        <x:v>データ整備費と並行運用・受講工数</x:v>
      </x:c>
      <x:c r="D12" s="40" t="str">
        <x:v>不明</x:v>
      </x:c>
      <x:c r="E12" s="40" t="str">
        <x:v>移行案の既知分442万円。総費用ではない。</x:v>
      </x:c>
      <x:c r="F12" s="40" t="str">
        <x:v>同期要件・変換作業量が未調査</x:v>
      </x:c>
      <x:c r="G12" s="40" t="str">
        <x:v>業務担当・移行担当</x:v>
      </x:c>
      <x:c r="H12" s="40" t="str">
        <x:v>移行担当</x:v>
      </x:c>
      <x:c r="I12" s="40" t="str">
        <x:v>2026-09-29</x:v>
      </x:c>
      <x:c r="J12" s="40" t="str">
        <x:v>他条件一定で整備費96万円超なら費用順位が逆転。</x:v>
      </x:c>
    </x:row>
    <x:row r="13" ht="105" customHeight="1">
      <x:c r="A13" s="40" t="str">
        <x:v>B</x:v>
      </x:c>
      <x:c r="B13" s="40" t="str">
        <x:v>停止・切り戻し</x:v>
      </x:c>
      <x:c r="C13" s="40" t="str">
        <x:v>段階は各2時間以内／一括は4時間以内</x:v>
      </x:c>
      <x:c r="D13" s="40" t="str">
        <x:v>未測定</x:v>
      </x:c>
      <x:c r="E13" s="40" t="str">
        <x:v>いずれも計画値。リハーサル未実施。</x:v>
      </x:c>
      <x:c r="F13" s="40" t="str">
        <x:v>実測結果・戻し方の受入が未確定</x:v>
      </x:c>
      <x:c r="G13" s="40" t="str">
        <x:v>切替担当・業務責任者</x:v>
      </x:c>
      <x:c r="H13" s="40" t="str">
        <x:v>技術責任者</x:v>
      </x:c>
      <x:c r="I13" s="40" t="str">
        <x:v>2026-09-29</x:v>
      </x:c>
      <x:c r="J13" s="40" t="str">
        <x:v>費用が安くても停止条件未達なら採用しない。</x:v>
      </x:c>
    </x:row>
    <x:row r="14" ht="23" customHeight="1">
      <x:c r="A14" s="24"/>
      <x:c r="B14" s="24"/>
      <x:c r="C14" s="24"/>
      <x:c r="D14" s="24"/>
      <x:c r="E14" s="24"/>
      <x:c r="F14" s="24"/>
      <x:c r="G14" s="24"/>
      <x:c r="H14" s="24"/>
      <x:c r="I14" s="24"/>
      <x:c r="J14" s="24"/>
    </x:row>
    <x:row r="15" ht="23" customHeight="1">
      <x:c r="A15" s="24"/>
      <x:c r="B15" s="24"/>
      <x:c r="C15" s="24"/>
      <x:c r="D15" s="24"/>
      <x:c r="E15" s="24"/>
      <x:c r="F15" s="24"/>
      <x:c r="G15" s="24"/>
      <x:c r="H15" s="24"/>
      <x:c r="I15" s="24"/>
      <x:c r="J15" s="24"/>
    </x:row>
    <x:row r="16" ht="23" customHeight="1">
      <x:c r="A16" s="24"/>
      <x:c r="B16" s="24"/>
      <x:c r="C16" s="24"/>
      <x:c r="D16" s="24"/>
      <x:c r="E16" s="24"/>
      <x:c r="F16" s="24"/>
      <x:c r="G16" s="24"/>
      <x:c r="H16" s="24"/>
      <x:c r="I16" s="24"/>
      <x:c r="J16" s="24"/>
    </x:row>
    <x:row r="17" ht="23" customHeight="1">
      <x:c r="A17" s="24"/>
      <x:c r="B17" s="24"/>
      <x:c r="C17" s="24"/>
      <x:c r="D17" s="24"/>
      <x:c r="E17" s="24"/>
      <x:c r="F17" s="24"/>
      <x:c r="G17" s="24"/>
      <x:c r="H17" s="24"/>
      <x:c r="I17" s="24"/>
      <x:c r="J17" s="24"/>
    </x:row>
    <x:row r="18" ht="23" customHeight="1">
      <x:c r="A18" s="24"/>
      <x:c r="B18" s="24"/>
      <x:c r="C18" s="24"/>
      <x:c r="D18" s="24"/>
      <x:c r="E18" s="24"/>
      <x:c r="F18" s="24"/>
      <x:c r="G18" s="24"/>
      <x:c r="H18" s="24"/>
      <x:c r="I18" s="24"/>
      <x:c r="J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</x:row>
  </x:sheetData>
  <x:mergeCells>
    <x:mergeCell ref="A1:J2"/>
    <x:mergeCell ref="A3:J3"/>
  </x:mergeCells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FormatPr defaultRowHeight="15"/>
  <x:cols>
    <x:col min="1" max="1" width="11" hidden="0" customWidth="1"/>
    <x:col min="2" max="2" width="29" hidden="0" customWidth="1"/>
    <x:col min="3" max="3" width="29" hidden="0" customWidth="1"/>
    <x:col min="4" max="4" width="23" hidden="0" customWidth="1"/>
    <x:col min="5" max="5" width="35" hidden="0" customWidth="1"/>
    <x:col min="6" max="6" width="35" hidden="0" customWidth="1"/>
    <x:col min="7" max="7" width="23" hidden="0" customWidth="1"/>
    <x:col min="8" max="8" width="23" hidden="0" customWidth="1"/>
    <x:col min="9" max="9" width="17" hidden="0" customWidth="1"/>
    <x:col min="10" max="10" width="37" hidden="0" customWidth="1"/>
  </x:cols>
  <x:sheetData>
    <x:row r="1" ht="23" customHeight="1">
      <x:c r="A1" s="29" t="str">
        <x:v>調査票｜空欄</x:v>
      </x:c>
      <x:c r="B1" s="29"/>
      <x:c r="C1" s="29"/>
      <x:c r="D1" s="29"/>
      <x:c r="E1" s="29"/>
      <x:c r="F1" s="29"/>
      <x:c r="G1" s="29"/>
      <x:c r="H1" s="29"/>
      <x:c r="I1" s="29"/>
      <x:c r="J1" s="29"/>
    </x:row>
    <x:row r="2" ht="23" customHeight="1">
      <x:c r="A2" s="29"/>
      <x:c r="B2" s="29"/>
      <x:c r="C2" s="29"/>
      <x:c r="D2" s="29"/>
      <x:c r="E2" s="29"/>
      <x:c r="F2" s="29"/>
      <x:c r="G2" s="29"/>
      <x:c r="H2" s="29"/>
      <x:c r="I2" s="29"/>
      <x:c r="J2" s="29"/>
    </x:row>
    <x:row r="3" ht="34" customHeight="1">
      <x:c r="A3" s="33" t="str">
        <x:v>見本の組織、記録、担当、期限、確認結果は架空です。実データ・認証情報そのものは記載しません。</x:v>
      </x:c>
      <x:c r="B3" s="33"/>
      <x:c r="C3" s="33"/>
      <x:c r="D3" s="33"/>
      <x:c r="E3" s="33"/>
      <x:c r="F3" s="33"/>
      <x:c r="G3" s="33"/>
      <x:c r="H3" s="33"/>
      <x:c r="I3" s="33"/>
      <x:c r="J3" s="33"/>
    </x:row>
    <x:row r="4" ht="23" customHeight="1">
      <x:c r="A4" s="24"/>
      <x:c r="B4" s="24"/>
      <x:c r="C4" s="24"/>
      <x:c r="D4" s="24"/>
      <x:c r="E4" s="24"/>
      <x:c r="F4" s="24"/>
      <x:c r="G4" s="24"/>
      <x:c r="H4" s="24"/>
      <x:c r="I4" s="24"/>
      <x:c r="J4" s="24"/>
    </x:row>
    <x:row r="5" ht="23" customHeight="1">
      <x:c r="A5" s="24"/>
      <x:c r="B5" s="24"/>
      <x:c r="C5" s="24"/>
      <x:c r="D5" s="24"/>
      <x:c r="E5" s="24"/>
      <x:c r="F5" s="24"/>
      <x:c r="G5" s="24"/>
      <x:c r="H5" s="24"/>
      <x:c r="I5" s="24"/>
      <x:c r="J5" s="24"/>
    </x:row>
    <x:row r="6" ht="45" customHeight="1">
      <x:c r="A6" s="37" t="str">
        <x:v>対象</x:v>
      </x:c>
      <x:c r="B6" s="37" t="str">
        <x:v>確認項目</x:v>
      </x:c>
      <x:c r="C6" s="37" t="str">
        <x:v>調査範囲・合格条件</x:v>
      </x:c>
      <x:c r="D6" s="37" t="str">
        <x:v>確認状況</x:v>
      </x:c>
      <x:c r="E6" s="37" t="str">
        <x:v>証拠・資料</x:v>
      </x:c>
      <x:c r="F6" s="37" t="str">
        <x:v>未確認理由</x:v>
      </x:c>
      <x:c r="G6" s="37" t="str">
        <x:v>確認先</x:v>
      </x:c>
      <x:c r="H6" s="37" t="str">
        <x:v>担当</x:v>
      </x:c>
      <x:c r="I6" s="37" t="str">
        <x:v>期限</x:v>
      </x:c>
      <x:c r="J6" s="37" t="str">
        <x:v>結果による分岐</x:v>
      </x:c>
    </x:row>
    <x:row r="7" ht="105" customHeight="1">
      <x:c r="A7" s="40"/>
      <x:c r="B7" s="40" t="str">
        <x:v>現在の問題</x:v>
      </x:c>
      <x:c r="C7" s="40"/>
      <x:c r="D7" s="40" t="str">
        <x:v>不明</x:v>
      </x:c>
      <x:c r="E7" s="40"/>
      <x:c r="F7" s="40"/>
      <x:c r="G7" s="40"/>
      <x:c r="H7" s="40"/>
      <x:c r="I7" s="40"/>
      <x:c r="J7" s="40"/>
    </x:row>
    <x:row r="8" ht="105" customHeight="1">
      <x:c r="A8" s="40"/>
      <x:c r="B8" s="40" t="str">
        <x:v>ソース・仕様</x:v>
      </x:c>
      <x:c r="C8" s="40"/>
      <x:c r="D8" s="40" t="str">
        <x:v>不明</x:v>
      </x:c>
      <x:c r="E8" s="40"/>
      <x:c r="F8" s="40"/>
      <x:c r="G8" s="40"/>
      <x:c r="H8" s="40"/>
      <x:c r="I8" s="40"/>
      <x:c r="J8" s="40"/>
    </x:row>
    <x:row r="9" ht="105" customHeight="1">
      <x:c r="A9" s="40"/>
      <x:c r="B9" s="40" t="str">
        <x:v>データ・管理権限</x:v>
      </x:c>
      <x:c r="C9" s="40"/>
      <x:c r="D9" s="40" t="str">
        <x:v>不明</x:v>
      </x:c>
      <x:c r="E9" s="40"/>
      <x:c r="F9" s="40"/>
      <x:c r="G9" s="40"/>
      <x:c r="H9" s="40"/>
      <x:c r="I9" s="40"/>
      <x:c r="J9" s="40"/>
    </x:row>
    <x:row r="10" ht="105" customHeight="1">
      <x:c r="A10" s="40"/>
      <x:c r="B10" s="40" t="str">
        <x:v>バックアップ・復元</x:v>
      </x:c>
      <x:c r="C10" s="40"/>
      <x:c r="D10" s="40" t="str">
        <x:v>不明</x:v>
      </x:c>
      <x:c r="E10" s="40"/>
      <x:c r="F10" s="40"/>
      <x:c r="G10" s="40"/>
      <x:c r="H10" s="40"/>
      <x:c r="I10" s="40"/>
      <x:c r="J10" s="40"/>
    </x:row>
    <x:row r="11" ht="105" customHeight="1">
      <x:c r="A11" s="40"/>
      <x:c r="B11" s="40" t="str">
        <x:v>更新経路</x:v>
      </x:c>
      <x:c r="C11" s="40"/>
      <x:c r="D11" s="40" t="str">
        <x:v>不明</x:v>
      </x:c>
      <x:c r="E11" s="40"/>
      <x:c r="F11" s="40"/>
      <x:c r="G11" s="40"/>
      <x:c r="H11" s="40"/>
      <x:c r="I11" s="40"/>
      <x:c r="J11" s="40"/>
    </x:row>
    <x:row r="12" ht="105" customHeight="1">
      <x:c r="A12" s="40"/>
      <x:c r="B12" s="40" t="str">
        <x:v>移行・教育費</x:v>
      </x:c>
      <x:c r="C12" s="40"/>
      <x:c r="D12" s="40" t="str">
        <x:v>不明</x:v>
      </x:c>
      <x:c r="E12" s="40"/>
      <x:c r="F12" s="40"/>
      <x:c r="G12" s="40"/>
      <x:c r="H12" s="40"/>
      <x:c r="I12" s="40"/>
      <x:c r="J12" s="40"/>
    </x:row>
    <x:row r="13" ht="105" customHeight="1">
      <x:c r="A13" s="40"/>
      <x:c r="B13" s="40" t="str">
        <x:v>停止・切り戻し</x:v>
      </x:c>
      <x:c r="C13" s="40"/>
      <x:c r="D13" s="40" t="str">
        <x:v>不明</x:v>
      </x:c>
      <x:c r="E13" s="40"/>
      <x:c r="F13" s="40"/>
      <x:c r="G13" s="40"/>
      <x:c r="H13" s="40"/>
      <x:c r="I13" s="40"/>
      <x:c r="J13" s="40"/>
    </x:row>
    <x:row r="14" ht="23" customHeight="1">
      <x:c r="A14" s="24"/>
      <x:c r="B14" s="24"/>
      <x:c r="C14" s="24"/>
      <x:c r="D14" s="24"/>
      <x:c r="E14" s="24"/>
      <x:c r="F14" s="24"/>
      <x:c r="G14" s="24"/>
      <x:c r="H14" s="24"/>
      <x:c r="I14" s="24"/>
      <x:c r="J14" s="24"/>
    </x:row>
    <x:row r="15" ht="23" customHeight="1">
      <x:c r="A15" s="24"/>
      <x:c r="B15" s="24"/>
      <x:c r="C15" s="24"/>
      <x:c r="D15" s="24"/>
      <x:c r="E15" s="24"/>
      <x:c r="F15" s="24"/>
      <x:c r="G15" s="24"/>
      <x:c r="H15" s="24"/>
      <x:c r="I15" s="24"/>
      <x:c r="J15" s="24"/>
    </x:row>
    <x:row r="16" ht="23" customHeight="1">
      <x:c r="A16" s="24"/>
      <x:c r="B16" s="24"/>
      <x:c r="C16" s="24"/>
      <x:c r="D16" s="24"/>
      <x:c r="E16" s="24"/>
      <x:c r="F16" s="24"/>
      <x:c r="G16" s="24"/>
      <x:c r="H16" s="24"/>
      <x:c r="I16" s="24"/>
      <x:c r="J16" s="24"/>
    </x:row>
    <x:row r="17" ht="23" customHeight="1">
      <x:c r="A17" s="24"/>
      <x:c r="B17" s="24"/>
      <x:c r="C17" s="24"/>
      <x:c r="D17" s="24"/>
      <x:c r="E17" s="24"/>
      <x:c r="F17" s="24"/>
      <x:c r="G17" s="24"/>
      <x:c r="H17" s="24"/>
      <x:c r="I17" s="24"/>
      <x:c r="J17" s="24"/>
    </x:row>
    <x:row r="18" ht="23" customHeight="1">
      <x:c r="A18" s="24"/>
      <x:c r="B18" s="24"/>
      <x:c r="C18" s="24"/>
      <x:c r="D18" s="24"/>
      <x:c r="E18" s="24"/>
      <x:c r="F18" s="24"/>
      <x:c r="G18" s="24"/>
      <x:c r="H18" s="24"/>
      <x:c r="I18" s="24"/>
      <x:c r="J18" s="24"/>
    </x:row>
    <x:row r="19" ht="23" customHeight="1">
      <x:c r="A19" s="24"/>
      <x:c r="B19" s="24"/>
      <x:c r="C19" s="24"/>
      <x:c r="D19" s="24"/>
      <x:c r="E19" s="24"/>
      <x:c r="F19" s="24"/>
      <x:c r="G19" s="24"/>
      <x:c r="H19" s="24"/>
      <x:c r="I19" s="24"/>
      <x:c r="J19" s="24"/>
    </x:row>
  </x:sheetData>
  <x:mergeCells>
    <x:mergeCell ref="A1:J2"/>
    <x:mergeCell ref="A3:J3"/>
  </x:mergeCells>
  <x:dataValidations count="1">
    <x:dataValidation type="list" sqref="D7:D13">
      <x:formula1>"不明,所在確認,調査中,検証済み,不適合,対象外"</x:formula1>
    </x:dataValidation>
  </x:dataValidations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9" hidden="0" customWidth="1"/>
    <x:col min="3" max="3" width="17" hidden="0" customWidth="1"/>
    <x:col min="4" max="4" width="17" hidden="0" customWidth="1"/>
    <x:col min="5" max="5" width="17" hidden="0" customWidth="1"/>
    <x:col min="6" max="6" width="49" hidden="0" customWidth="1"/>
  </x:cols>
  <x:sheetData>
    <x:row r="1" ht="23" customHeight="1">
      <x:c r="A1" s="29" t="str">
        <x:v>仮定を変えたときの判断</x:v>
      </x:c>
      <x:c r="B1" s="29"/>
      <x:c r="C1" s="29"/>
      <x:c r="D1" s="29"/>
      <x:c r="E1" s="29"/>
      <x:c r="F1" s="29"/>
    </x:row>
    <x:row r="2" ht="23" customHeight="1">
      <x:c r="A2" s="29"/>
      <x:c r="B2" s="29"/>
      <x:c r="C2" s="29"/>
      <x:c r="D2" s="29"/>
      <x:c r="E2" s="29"/>
      <x:c r="F2" s="29"/>
    </x:row>
    <x:row r="3" ht="34" customHeight="1">
      <x:c r="A3" s="33" t="str">
        <x:v>架空の入力例。ここで示すのは費用の変化です。業務適合・更新・停止条件の合否は別途確認します。</x:v>
      </x:c>
      <x:c r="B3" s="33"/>
      <x:c r="C3" s="33"/>
      <x:c r="D3" s="33"/>
      <x:c r="E3" s="33"/>
      <x:c r="F3" s="33"/>
    </x:row>
    <x:row r="4" ht="23" customHeight="1">
      <x:c r="A4" s="24"/>
      <x:c r="B4" s="24"/>
      <x:c r="C4" s="24"/>
      <x:c r="D4" s="24"/>
      <x:c r="E4" s="24"/>
      <x:c r="F4" s="24"/>
    </x:row>
    <x:row r="5" ht="45" customHeight="1">
      <x:c r="A5" s="37" t="str">
        <x:v>ケース</x:v>
      </x:c>
      <x:c r="B5" s="37" t="str">
        <x:v>変更する入力</x:v>
      </x:c>
      <x:c r="C5" s="37" t="str">
        <x:v>値</x:v>
      </x:c>
      <x:c r="D5" s="37" t="str">
        <x:v>再計算額</x:v>
      </x:c>
      <x:c r="E5" s="37" t="str">
        <x:v>比較相手の額</x:v>
      </x:c>
      <x:c r="F5" s="37" t="str">
        <x:v>読み方</x:v>
      </x:c>
    </x:row>
    <x:row r="6" ht="100" customHeight="1">
      <x:c r="A6" s="24" t="str">
        <x:v>A・現状維持</x:v>
      </x:c>
      <x:c r="B6" s="24" t="str">
        <x:v>月平均の総負担（転記時間減）</x:v>
      </x:c>
      <x:c r="C6" s="44" t="n">
        <x:v>4</x:v>
      </x:c>
      <x:c r="D6" s="45" t="n">
        <x:f>'A_費用'!B9+C6*'A_費用'!$B$4+'A_費用'!K9</x:f>
        <x:v>168</x:v>
      </x:c>
      <x:c r="E6" s="45" t="n">
        <x:f>'A_費用'!L10</x:f>
        <x:v>204</x:v>
      </x:c>
      <x:c r="F6" s="24" t="str">
        <x:v>別条件：月の外部支出2万円は一定、転記8→4時間×0.5万円なら総負担6→4万円。許容しただけでは減額しません。</x:v>
      </x:c>
    </x:row>
    <x:row r="7" ht="95" customHeight="1">
      <x:c r="A7" s="24" t="str">
        <x:v>B・段階移行</x:v>
      </x:c>
      <x:c r="B7" s="24" t="str">
        <x:v>未確認のデータ整備費</x:v>
      </x:c>
      <x:c r="C7" s="44" t="n">
        <x:v>35</x:v>
      </x:c>
      <x:c r="D7" s="45" t="n">
        <x:f>IF(COUNT('B_費用'!B11:D11,'B_費用'!F11:J11)=8,IF(COUNT(C7)=1,'B_費用'!M11+C7,"前提再確認"),"前提再確認")</x:f>
        <x:v>477</x:v>
      </x:c>
      <x:c r="E7" s="45" t="n">
        <x:f>'B_費用'!L12</x:f>
        <x:v>538</x:v>
      </x:c>
      <x:c r="F7" s="24" t="str">
        <x:v>477万円。他条件一定なら538万円より低い。採用はまだ条件付き。</x:v>
      </x:c>
    </x:row>
    <x:row r="8" ht="95" customHeight="1">
      <x:c r="A8" s="24" t="str">
        <x:v>B・段階移行</x:v>
      </x:c>
      <x:c r="B8" s="24" t="str">
        <x:v>未確認のデータ整備費</x:v>
      </x:c>
      <x:c r="C8" s="44" t="n">
        <x:v>110</x:v>
      </x:c>
      <x:c r="D8" s="45" t="n">
        <x:f>IF(COUNT('B_費用'!B11:D11,'B_費用'!F11:J11)=8,IF(COUNT(C8)=1,'B_費用'!M11+C8,"前提再確認"),"前提再確認")</x:f>
        <x:v>552</x:v>
      </x:c>
      <x:c r="E8" s="45" t="n">
        <x:f>'B_費用'!L12</x:f>
        <x:v>538</x:v>
      </x:c>
      <x:c r="F8" s="24" t="str">
        <x:v>552万円。費用順位は逆転。一括切替4時間以内の実証が必要。</x:v>
      </x:c>
    </x:row>
    <x:row r="9" ht="95" customHeight="1">
      <x:c r="A9" s="24" t="str">
        <x:v>B・費用の分岐</x:v>
      </x:c>
      <x:c r="B9" s="24" t="str">
        <x:v>データ整備費の分岐点</x:v>
      </x:c>
      <x:c r="C9" s="45" t="n">
        <x:f>IF(COUNT('B_費用'!B11:D11,'B_費用'!F11:J11)=8,IF(COUNT('B_費用'!L12)=1,'B_費用'!L12-'B_費用'!M11,"前提再確認"),"前提再確認")</x:f>
        <x:v>96</x:v>
      </x:c>
      <x:c r="D9" s="45" t="n">
        <x:f>IF(COUNT('B_費用'!B11:D11,'B_費用'!F11:J11)=8,IF(COUNT(C9)=1,'B_費用'!M11+C9,"前提再確認"),"前提再確認")</x:f>
        <x:v>538</x:v>
      </x:c>
      <x:c r="E9" s="45" t="n">
        <x:f>'B_費用'!L12</x:f>
        <x:v>538</x:v>
      </x:c>
      <x:c r="F9" s="24" t="str">
        <x:v>96万円で同額。これを超えると段階移行の方が高い（他条件一定）。</x:v>
      </x:c>
    </x:row>
    <x:row r="10" ht="23" customHeight="1">
      <x:c r="A10" s="24"/>
      <x:c r="B10" s="24"/>
      <x:c r="C10" s="24"/>
      <x:c r="D10" s="24"/>
      <x:c r="E10" s="24"/>
      <x:c r="F10" s="24"/>
    </x:row>
    <x:row r="11" ht="23" customHeight="1">
      <x:c r="A11" s="24" t="str">
        <x:v>前提：B_費用のデータ整備費E11だけが不明で、その他の入力・費用範囲が変わらない場合の感度確認です。追加の不明費目が出たら、この分岐を使わず再調査してください。</x:v>
      </x:c>
      <x:c r="B11" s="24"/>
      <x:c r="C11" s="24"/>
      <x:c r="D11" s="24"/>
      <x:c r="E11" s="24"/>
      <x:c r="F11" s="24"/>
    </x:row>
    <x:row r="12" ht="23" customHeight="1">
      <x:c r="A12" s="24"/>
      <x:c r="B12" s="24"/>
      <x:c r="C12" s="24"/>
      <x:c r="D12" s="24"/>
      <x:c r="E12" s="24"/>
      <x:c r="F12" s="24"/>
    </x:row>
    <x:row r="13" ht="23" customHeight="1">
      <x:c r="A13" s="24"/>
      <x:c r="B13" s="24"/>
      <x:c r="C13" s="24"/>
      <x:c r="D13" s="24"/>
      <x:c r="E13" s="24"/>
      <x:c r="F13" s="24"/>
    </x:row>
    <x:row r="14" ht="23" customHeight="1">
      <x:c r="A14" s="24" t="str">
        <x:v>期間・規模・停止方式が変わると、入力額と月平均も変わり得ます。このシートは投資効果や削減実績を表すものではありません。</x:v>
      </x:c>
      <x:c r="B14" s="24"/>
      <x:c r="C14" s="24"/>
      <x:c r="D14" s="24"/>
      <x:c r="E14" s="24"/>
      <x:c r="F14" s="24"/>
    </x:row>
    <x:row r="15" ht="23" customHeight="1">
      <x:c r="A15" s="24"/>
      <x:c r="B15" s="24"/>
      <x:c r="C15" s="24"/>
      <x:c r="D15" s="24"/>
      <x:c r="E15" s="24"/>
      <x:c r="F15" s="24"/>
    </x:row>
    <x:row r="16" ht="23" customHeight="1">
      <x:c r="A16" s="24"/>
      <x:c r="B16" s="24"/>
      <x:c r="C16" s="24"/>
      <x:c r="D16" s="24"/>
      <x:c r="E16" s="24"/>
      <x:c r="F16" s="24"/>
    </x:row>
    <x:row r="17" ht="23" customHeight="1">
      <x:c r="A17" s="24"/>
      <x:c r="B17" s="24"/>
      <x:c r="C17" s="24"/>
      <x:c r="D17" s="24"/>
      <x:c r="E17" s="24"/>
      <x:c r="F17" s="24"/>
    </x:row>
    <x:row r="18" ht="23" customHeight="1">
      <x:c r="A18" s="24"/>
      <x:c r="B18" s="24"/>
      <x:c r="C18" s="24"/>
      <x:c r="D18" s="24"/>
      <x:c r="E18" s="24"/>
      <x:c r="F18" s="24"/>
    </x:row>
    <x:row r="19" ht="23" customHeight="1">
      <x:c r="A19" s="24"/>
      <x:c r="B19" s="24"/>
      <x:c r="C19" s="24"/>
      <x:c r="D19" s="24"/>
      <x:c r="E19" s="24"/>
      <x:c r="F19" s="24"/>
    </x:row>
    <x:row r="20" ht="23" customHeight="1">
      <x:c r="A20" s="24"/>
      <x:c r="B20" s="24"/>
      <x:c r="C20" s="24"/>
      <x:c r="D20" s="24"/>
      <x:c r="E20" s="24"/>
      <x:c r="F20" s="24"/>
    </x:row>
    <x:row r="21" ht="23" customHeight="1">
      <x:c r="A21" s="24"/>
      <x:c r="B21" s="24"/>
      <x:c r="C21" s="24"/>
      <x:c r="D21" s="24"/>
      <x:c r="E21" s="24"/>
      <x:c r="F21" s="24"/>
    </x:row>
    <x:row r="22" ht="23" customHeight="1">
      <x:c r="A22" s="24"/>
      <x:c r="B22" s="24"/>
      <x:c r="C22" s="24"/>
      <x:c r="D22" s="24"/>
      <x:c r="E22" s="24"/>
      <x:c r="F22" s="24"/>
    </x:row>
    <x:row r="23" ht="23" customHeight="1">
      <x:c r="A23" s="24"/>
      <x:c r="B23" s="24"/>
      <x:c r="C23" s="24"/>
      <x:c r="D23" s="24"/>
      <x:c r="E23" s="24"/>
      <x:c r="F23" s="24"/>
    </x:row>
  </x:sheetData>
  <x:mergeCells>
    <x:mergeCell ref="A1:F2"/>
    <x:mergeCell ref="A3:F3"/>
    <x:mergeCell ref="A11:F12"/>
    <x:mergeCell ref="A14:F15"/>
  </x:mergeCells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FormatPr defaultRowHeight="15"/>
  <x:cols>
    <x:col min="1" max="1" width="21" hidden="0" customWidth="1"/>
    <x:col min="2" max="2" width="37" hidden="0" customWidth="1"/>
    <x:col min="3" max="3" width="37" hidden="0" customWidth="1"/>
    <x:col min="4" max="4" width="17" hidden="0" customWidth="1"/>
    <x:col min="5" max="5" width="48" hidden="0" customWidth="1"/>
    <x:col min="6" max="6" width="48" hidden="0" customWidth="1"/>
  </x:cols>
  <x:sheetData>
    <x:row r="1" ht="23" customHeight="1">
      <x:c r="A1" s="29" t="str">
        <x:v>出典と適用範囲</x:v>
      </x:c>
      <x:c r="B1" s="29"/>
      <x:c r="C1" s="29"/>
      <x:c r="D1" s="29"/>
      <x:c r="E1" s="29"/>
      <x:c r="F1" s="29"/>
    </x:row>
    <x:row r="2" ht="23" customHeight="1">
      <x:c r="A2" s="29"/>
      <x:c r="B2" s="29"/>
      <x:c r="C2" s="29"/>
      <x:c r="D2" s="29"/>
      <x:c r="E2" s="29"/>
      <x:c r="F2" s="29"/>
    </x:row>
    <x:row r="3" ht="34" customHeight="1">
      <x:c r="A3" s="33" t="str">
        <x:v>確認日：2026-09-15。公表資料の原則と、編集判断・架空の数値を区別します。</x:v>
      </x:c>
      <x:c r="B3" s="33"/>
      <x:c r="C3" s="33"/>
      <x:c r="D3" s="33"/>
      <x:c r="E3" s="33"/>
      <x:c r="F3" s="33"/>
    </x:row>
    <x:row r="4" ht="23" customHeight="1">
      <x:c r="A4" s="24"/>
      <x:c r="B4" s="24"/>
      <x:c r="C4" s="24"/>
      <x:c r="D4" s="24"/>
      <x:c r="E4" s="24"/>
      <x:c r="F4" s="24"/>
    </x:row>
    <x:row r="5" ht="45" customHeight="1">
      <x:c r="A5" s="37" t="str">
        <x:v>ID</x:v>
      </x:c>
      <x:c r="B5" s="37" t="str">
        <x:v>発行元・資料</x:v>
      </x:c>
      <x:c r="C5" s="37" t="str">
        <x:v>発行日・版</x:v>
      </x:c>
      <x:c r="D5" s="37" t="str">
        <x:v>確認日</x:v>
      </x:c>
      <x:c r="E5" s="37" t="str">
        <x:v>該当箇所・範囲</x:v>
      </x:c>
      <x:c r="F5" s="37" t="str">
        <x:v>根拠URL</x:v>
      </x:c>
    </x:row>
    <x:row r="6" ht="110" customHeight="1">
      <x:c r="A6" s="24" t="str">
        <x:v>CR-CONTRACT</x:v>
      </x:c>
      <x:c r="B6" s="24" t="str">
        <x:v>IPA｜情報システム・モデル取引・契約書（第二版）</x:v>
      </x:c>
      <x:c r="C6" s="24" t="str">
        <x:v>2020-12-22公開／本文2025-04-08更新／案内2026-09-11更新</x:v>
      </x:c>
      <x:c r="D6" s="24" t="str">
        <x:v>2026-09-15</x:v>
      </x:c>
      <x:c r="E6" s="24" t="str">
        <x:v>見直しのポイント・構成とダウンロード・利用時の注意事項。論点案内のみ。</x:v>
      </x:c>
      <x:c r="F6" s="24" t="str">
        <x:v>https://www.ipa.go.jp/digital/model/model20201222.html</x:v>
      </x:c>
    </x:row>
    <x:row r="7" ht="110" customHeight="1">
      <x:c r="A7" s="24" t="str">
        <x:v>CR-SME</x:v>
      </x:c>
      <x:c r="B7" s="24" t="str">
        <x:v>IPA｜中小企業の情報セキュリティ対策ガイドライン</x:v>
      </x:c>
      <x:c r="C7" s="24" t="str">
        <x:v>第4.0版／2026-03-27公開</x:v>
      </x:c>
      <x:c r="D7" s="24" t="str">
        <x:v>2026-09-15</x:v>
      </x:c>
      <x:c r="E7" s="24" t="str">
        <x:v>本文5・29～30・33・38～39頁。対象、資産管理、復旧、体制。工場設備・制御は対象外。</x:v>
      </x:c>
      <x:c r="F7" s="24" t="str">
        <x:v>https://www.ipa.go.jp/security/guide/sme/ug65p90000019cbk-att/sme_guideline_v4.0.pdf</x:v>
      </x:c>
    </x:row>
    <x:row r="8" ht="110" customHeight="1">
      <x:c r="A8" s="24" t="str">
        <x:v>CR-SME-DATE</x:v>
      </x:c>
      <x:c r="B8" s="24" t="str">
        <x:v>IPA｜第4.0版公開プレス発表</x:v>
      </x:c>
      <x:c r="C8" s="24" t="str">
        <x:v>2026-03-27</x:v>
      </x:c>
      <x:c r="D8" s="24" t="str">
        <x:v>2026-09-15</x:v>
      </x:c>
      <x:c r="E8" s="24" t="str">
        <x:v>第4.0版の公開日を確認。依頼書の2026-07-03を公開日として継承しない。</x:v>
      </x:c>
      <x:c r="F8" s="24" t="str">
        <x:v>https://www.ipa.go.jp/pressrelease/2025/press20260327.html</x:v>
      </x:c>
    </x:row>
    <x:row r="9" ht="110" customHeight="1">
      <x:c r="A9" s="24" t="str">
        <x:v>EXAMPLE</x:v>
      </x:c>
      <x:c r="B9" s="24" t="str">
        <x:v>本記事の架空の説明例</x:v>
      </x:c>
      <x:c r="C9" s="24" t="str">
        <x:v>OPS05素材v1.0</x:v>
      </x:c>
      <x:c r="D9" s="24" t="str">
        <x:v>2026-09-15</x:v>
      </x:c>
      <x:c r="E9" s="24" t="str">
        <x:v>A/Bの年数、人数、調査結果、金額、停止・期間は仮定。実在の証拠や金額の外部根拠はない。</x:v>
      </x:c>
      <x:c r="F9" s="24" t="str">
        <x:v>外部URLなし（架空入力）</x:v>
      </x:c>
    </x:row>
    <x:row r="10" ht="23" customHeight="1">
      <x:c r="A10" s="24"/>
      <x:c r="B10" s="24"/>
      <x:c r="C10" s="24"/>
      <x:c r="D10" s="24"/>
      <x:c r="E10" s="24"/>
      <x:c r="F10" s="24"/>
    </x:row>
    <x:row r="11" ht="23" customHeight="1">
      <x:c r="A11" s="24"/>
      <x:c r="B11" s="24"/>
      <x:c r="C11" s="24"/>
      <x:c r="D11" s="24"/>
      <x:c r="E11" s="24"/>
      <x:c r="F11" s="24"/>
    </x:row>
    <x:row r="12" ht="23" customHeight="1">
      <x:c r="A12" s="24"/>
      <x:c r="B12" s="24"/>
      <x:c r="C12" s="24"/>
      <x:c r="D12" s="24"/>
      <x:c r="E12" s="24"/>
      <x:c r="F12" s="24"/>
    </x:row>
    <x:row r="13" ht="23" customHeight="1">
      <x:c r="A13" s="24"/>
      <x:c r="B13" s="24"/>
      <x:c r="C13" s="24"/>
      <x:c r="D13" s="24"/>
      <x:c r="E13" s="24"/>
      <x:c r="F13" s="24"/>
    </x:row>
    <x:row r="14" ht="23" customHeight="1">
      <x:c r="A14" s="24"/>
      <x:c r="B14" s="24"/>
      <x:c r="C14" s="24"/>
      <x:c r="D14" s="24"/>
      <x:c r="E14" s="24"/>
      <x:c r="F14" s="24"/>
    </x:row>
  </x:sheetData>
  <x:mergeCells>
    <x:mergeCell ref="A1:F2"/>
    <x:mergeCell ref="A3:F3"/>
  </x:mergeCells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.5" hidden="0" customWidth="1"/>
    <x:col min="2" max="2" width="38" hidden="0" customWidth="1"/>
  </x:cols>
  <x:sheetData>
    <x:row r="1" ht="40" customHeight="1">
      <x:c r="A1" s="55" t="str">
        <x:v>架空例A｜4案の費用比較</x:v>
      </x:c>
      <x:c r="B1" s="55"/>
    </x:row>
    <x:row r="2" ht="29" customHeight="1">
      <x:c r="A2" s="59" t="str">
        <x:v>36か月・万円｜すべて説明用の仮定</x:v>
      </x:c>
      <x:c r="B2" s="59"/>
    </x:row>
    <x:row r="3" ht="33" customHeight="1">
      <x:c r="A3" s="63" t="str">
        <x:v>比較する案</x:v>
      </x:c>
      <x:c r="B3" s="63" t="str">
        <x:v>初期／継続／移行等／総費用</x:v>
      </x:c>
    </x:row>
    <x:row r="4" ht="66" customHeight="1">
      <x:c r="A4" s="68" t="str">
        <x:f>'A_費用'!A9</x:f>
        <x:v>現状維持</x:v>
      </x:c>
      <x:c r="B4" s="66" t="str">
        <x:f>"初期 "&amp;'A_費用'!B9&amp;"　継続 "&amp;'A_費用'!D9&amp;CHAR(10)&amp;"移行等 "&amp;'A_費用'!K9&amp;"　総費用 "&amp;'A_費用'!L9&amp;""</x:f>
        <x:v>初期 12　継続 216
移行等 12　総費用 240</x:v>
      </x:c>
    </x:row>
    <x:row r="5" ht="66" customHeight="1">
      <x:c r="A5" s="72" t="str">
        <x:f>'A_費用'!A10</x:f>
        <x:v>部分改修</x:v>
      </x:c>
      <x:c r="B5" s="70" t="str">
        <x:f>"初期 "&amp;'A_費用'!B10&amp;"　継続 "&amp;'A_費用'!D10&amp;CHAR(10)&amp;"移行等 "&amp;'A_費用'!K10&amp;"　総費用 "&amp;'A_費用'!L10&amp;""</x:f>
        <x:v>初期 70　継続 108
移行等 26　総費用 204</x:v>
      </x:c>
    </x:row>
    <x:row r="6" ht="66" customHeight="1">
      <x:c r="A6" s="68" t="str">
        <x:f>'A_費用'!A11</x:f>
        <x:v>段階移行</x:v>
      </x:c>
      <x:c r="B6" s="66" t="str">
        <x:f>"初期 "&amp;'A_費用'!B11&amp;"　継続 "&amp;'A_費用'!D11&amp;CHAR(10)&amp;"移行等 "&amp;'A_費用'!K11&amp;"　総費用 "&amp;'A_費用'!L11&amp;""</x:f>
        <x:v>初期 150　継続 108
移行等 73　総費用 331</x:v>
      </x:c>
    </x:row>
    <x:row r="7" ht="66" customHeight="1">
      <x:c r="A7" s="72" t="str">
        <x:f>'A_費用'!A12</x:f>
        <x:v>全面刷新</x:v>
      </x:c>
      <x:c r="B7" s="70" t="str">
        <x:f>"初期 "&amp;'A_費用'!B12&amp;"　継続 "&amp;'A_費用'!D12&amp;CHAR(10)&amp;"移行等 "&amp;'A_費用'!K12&amp;"　総費用 "&amp;'A_費用'!L12&amp;"（条件外）"</x:f>
        <x:v>初期 240　継続 90
移行等 82　総費用 412（条件外）</x:v>
      </x:c>
    </x:row>
    <x:row r="8" ht="33" customHeight="1">
      <x:c r="A8" s="74" t="str">
        <x:v>部分改修が第一候補：204万円</x:v>
      </x:c>
      <x:c r="B8" s="74"/>
    </x:row>
    <x:row r="9" ht="31" customHeight="1">
      <x:c r="A9" s="76" t="str">
        <x:v>全面刷新412万円は停止4時間の案。
許容2時間を超え、現案では採用不可。
停止対策の追加費用は不明です。</x:v>
      </x:c>
      <x:c r="B9" s="76"/>
    </x:row>
    <x:row r="10" ht="31" customHeight="1">
      <x:c r="A10" s="76"/>
      <x:c r="B10" s="76"/>
    </x:row>
    <x:row r="11" ht="110" customHeight="1">
      <x:c r="A11" s="78" t="str">
        <x:v>別条件：外部支出は月2万円のまま、転記を月8→4時間に減らすと、時間換算込みの月平均は6→4万円、36か月総負担は168万円。負担を許容しただけでは下がりません。</x:v>
      </x:c>
      <x:c r="B11" s="78"/>
    </x:row>
    <x:row r="12" ht="31" customHeight="1">
      <x:c r="A12" s="78"/>
      <x:c r="B12" s="78"/>
    </x:row>
    <x:row r="13" ht="29" customHeight="1">
      <x:c r="A13" s="80" t="str">
        <x:v>2026年10月〜2029年9月。外部支払は税抜、
社内工数の仮定評価額を含む。実績・相場ではありません。
判断条件と費用範囲は本文・Excelを参照。</x:v>
      </x:c>
      <x:c r="B13" s="80"/>
    </x:row>
    <x:row r="14" ht="29" customHeight="1">
      <x:c r="A14" s="80"/>
      <x:c r="B14" s="80"/>
    </x:row>
  </x:sheetData>
  <x:mergeCells>
    <x:mergeCell ref="A1:B1"/>
    <x:mergeCell ref="A2:B2"/>
    <x:mergeCell ref="A8:B8"/>
    <x:mergeCell ref="A9:B10"/>
    <x:mergeCell ref="A11:B12"/>
    <x:mergeCell ref="A13:B14"/>
  </x:mergeCells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4.5" hidden="0" customWidth="1"/>
    <x:col min="2" max="2" width="38" hidden="0" customWidth="1"/>
  </x:cols>
  <x:sheetData>
    <x:row r="1" ht="40" customHeight="1">
      <x:c r="A1" s="55" t="str">
        <x:v>架空例B｜4案の費用比較</x:v>
      </x:c>
      <x:c r="B1" s="55"/>
    </x:row>
    <x:row r="2" ht="29" customHeight="1">
      <x:c r="A2" s="59" t="str">
        <x:v>36か月・万円｜すべて説明用の仮定</x:v>
      </x:c>
      <x:c r="B2" s="59"/>
    </x:row>
    <x:row r="3" ht="33" customHeight="1">
      <x:c r="A3" s="63" t="str">
        <x:v>比較する案</x:v>
      </x:c>
      <x:c r="B3" s="63" t="str">
        <x:v>初期／継続／移行等／総費用</x:v>
      </x:c>
    </x:row>
    <x:row r="4" ht="85" customHeight="1">
      <x:c r="A4" s="68" t="str">
        <x:f>'B_費用'!A9</x:f>
        <x:v>現状維持</x:v>
      </x:c>
      <x:c r="B4" s="66" t="str">
        <x:f>"初期 "&amp;'B_費用'!B9&amp;"　継続 "&amp;'B_費用'!D9&amp;CHAR(10)&amp;"移行等 "&amp;IF(ISNUMBER('B_費用'!K9),'B_費用'!K9,"不明")&amp;"　総費用 "&amp;IF(ISNUMBER('B_費用'!L9),'B_費用'!L9,"不明")&amp;CHAR(10)&amp;"既知分小計 "&amp;'B_費用'!M9</x:f>
        <x:v>初期 15　継続 216
移行等 不明　総費用 不明
既知分小計 246</x:v>
      </x:c>
    </x:row>
    <x:row r="5" ht="85" customHeight="1">
      <x:c r="A5" s="72" t="str">
        <x:f>'B_費用'!A10</x:f>
        <x:v>部分改修</x:v>
      </x:c>
      <x:c r="B5" s="70" t="str">
        <x:f>"初期 "&amp;'B_費用'!B10&amp;"　継続 "&amp;'B_費用'!D10&amp;CHAR(10)&amp;"移行等 "&amp;IF(ISNUMBER('B_費用'!K10),'B_費用'!K10,"不明")&amp;"　総費用 "&amp;IF(ISNUMBER('B_費用'!L10),'B_費用'!L10,"不明")&amp;CHAR(10)&amp;"既知分小計 "&amp;'B_費用'!M10</x:f>
        <x:v>初期 100　継続 198
移行等 不明　総費用 不明
既知分小計 328</x:v>
      </x:c>
    </x:row>
    <x:row r="6" ht="85" customHeight="1">
      <x:c r="A6" s="68" t="str">
        <x:f>'B_費用'!A11</x:f>
        <x:v>段階移行</x:v>
      </x:c>
      <x:c r="B6" s="66" t="str">
        <x:f>"初期 "&amp;'B_費用'!B11&amp;"　継続 "&amp;'B_費用'!D11&amp;CHAR(10)&amp;"移行等 "&amp;IF(ISNUMBER('B_費用'!K11),'B_費用'!K11,"不明")&amp;"　総費用 "&amp;IF(ISNUMBER('B_費用'!L11),'B_費用'!L11,"不明")&amp;CHAR(10)&amp;"既知分小計 "&amp;'B_費用'!M11</x:f>
        <x:v>初期 210　継続 144
移行等 不明　総費用 不明
既知分小計 442</x:v>
      </x:c>
    </x:row>
    <x:row r="7" ht="85" customHeight="1">
      <x:c r="A7" s="72" t="str">
        <x:f>'B_費用'!A12</x:f>
        <x:v>全面刷新</x:v>
      </x:c>
      <x:c r="B7" s="70" t="str">
        <x:f>"初期 "&amp;'B_費用'!B12&amp;"　継続 "&amp;'B_費用'!D12&amp;CHAR(10)&amp;"移行等 "&amp;IF(ISNUMBER('B_費用'!K12),'B_費用'!K12,"不明")&amp;"　総費用 "&amp;IF(ISNUMBER('B_費用'!L12),'B_費用'!L12,"不明")&amp;CHAR(10)&amp;"既知分小計 "&amp;'B_費用'!M12</x:f>
        <x:v>初期 300　継続 126
移行等 112　総費用 538
既知分小計 538</x:v>
      </x:c>
    </x:row>
    <x:row r="8" ht="33" customHeight="1">
      <x:c r="A8" s="74" t="str">
        <x:v>段階移行：442万円は総額ではない</x:v>
      </x:c>
      <x:c r="B8" s="74"/>
    </x:row>
    <x:row r="9" ht="31" customHeight="1">
      <x:c r="A9" s="76" t="str">
        <x:v>段階移行のデータ整備費は不明です。
35万円なら総費用477万円、
110万円なら552万円になります。</x:v>
      </x:c>
      <x:c r="B9" s="76"/>
    </x:row>
    <x:row r="10" ht="31" customHeight="1">
      <x:c r="A10" s="76"/>
      <x:c r="B10" s="76"/>
    </x:row>
    <x:row r="11" ht="31" customHeight="1">
      <x:c r="A11" s="78" t="str">
        <x:v>現状維持・部分改修は更新不能を残し、
36か月の継続案としては条件外です。
全面刷新538万円も停止の確認が必要。</x:v>
      </x:c>
      <x:c r="B11" s="78"/>
    </x:row>
    <x:row r="12" ht="31" customHeight="1">
      <x:c r="A12" s="78"/>
      <x:c r="B12" s="78"/>
    </x:row>
    <x:row r="13" ht="29" customHeight="1">
      <x:c r="A13" s="80" t="str">
        <x:v>2026年10月〜2029年9月。外部支払は税抜、
社内工数の仮定評価額を含む。実績・相場ではありません。
判断条件と費用範囲は本文・Excelを参照。</x:v>
      </x:c>
      <x:c r="B13" s="80"/>
    </x:row>
    <x:row r="14" ht="29" customHeight="1">
      <x:c r="A14" s="80"/>
      <x:c r="B14" s="80"/>
    </x:row>
  </x:sheetData>
  <x:mergeCells>
    <x:mergeCell ref="A1:B1"/>
    <x:mergeCell ref="A2:B2"/>
    <x:mergeCell ref="A8:B8"/>
    <x:mergeCell ref="A9:B10"/>
    <x:mergeCell ref="A11:B12"/>
    <x:mergeCell ref="A13:B14"/>
  </x:mergeCells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18" hidden="0" customWidth="1"/>
    <x:col min="2" max="2" width="18" hidden="0" customWidth="1"/>
    <x:col min="3" max="3" width="18" hidden="0" customWidth="1"/>
    <x:col min="4" max="4" width="18" hidden="0" customWidth="1"/>
    <x:col min="5" max="5" width="18" hidden="0" customWidth="1"/>
    <x:col min="6" max="6" width="18" hidden="0" customWidth="1"/>
    <x:col min="7" max="7" width="18" hidden="0" customWidth="1"/>
    <x:col min="8" max="8" width="18" hidden="0" customWidth="1"/>
    <x:col min="9" max="9" width="18" hidden="0" customWidth="1"/>
  </x:cols>
  <x:sheetData>
    <x:row r="1">
      <x:c r="A1" t="str">
        <x:v>36か月の現金支出と社内作業を分ける</x:v>
      </x:c>
    </x:row>
    <x:row r="2" ht="72" customHeight="1">
      <x:c r="A2" s="19" t="str">
        <x:v>自社の資金計画は下の空欄表へ記入します。A/Bの架空例の内訳は14行目以降です。外部支出は税抜、社内時間は1時間0.5万円で換算。例の数字は相場ではありません。未確認は空欄、発生なしを確認した項目だけ0にします。</x:v>
      </x:c>
      <x:c r="B2" s="19"/>
      <x:c r="C2" s="19"/>
      <x:c r="D2" s="19"/>
      <x:c r="E2" s="19"/>
      <x:c r="F2" s="19"/>
      <x:c r="G2" s="19"/>
      <x:c r="H2" s="19"/>
      <x:c r="I2" s="19"/>
    </x:row>
    <x:row r="3" ht="25" customHeight="1">
      <x:c r="A3" s="19"/>
      <x:c r="B3" s="19"/>
      <x:c r="C3" s="19"/>
      <x:c r="D3" s="19"/>
      <x:c r="E3" s="19"/>
      <x:c r="F3" s="19"/>
      <x:c r="G3" s="19"/>
      <x:c r="H3" s="19"/>
      <x:c r="I3" s="19"/>
    </x:row>
    <x:row r="5" ht="65" customHeight="1">
      <x:c r="A5" s="85" t="str">
        <x:v>案</x:v>
      </x:c>
      <x:c r="B5" s="85" t="str">
        <x:v>初期支出（万円）</x:v>
      </x:c>
      <x:c r="C5" s="85" t="str">
        <x:v>月平均支出（万円）</x:v>
      </x:c>
      <x:c r="D5" s="85" t="str">
        <x:v>移行等支出（万円）</x:v>
      </x:c>
      <x:c r="E5" s="85" t="str">
        <x:v>社内作業（時間）</x:v>
      </x:c>
      <x:c r="F5" s="85" t="str">
        <x:v>時間単価（万円）</x:v>
      </x:c>
      <x:c r="G5" s="85" t="str">
        <x:v>現金支出（万円）</x:v>
      </x:c>
      <x:c r="H5" s="85" t="str">
        <x:v>時間換算（万円）</x:v>
      </x:c>
      <x:c r="I5" s="85" t="str">
        <x:v>総負担（万円）</x:v>
      </x:c>
    </x:row>
    <x:row r="6" ht="56" customHeight="1">
      <x:c r="A6" s="83" t="str">
        <x:v>現状維持</x:v>
      </x:c>
      <x:c r="B6" s="88"/>
      <x:c r="C6" s="88"/>
      <x:c r="D6" s="88"/>
      <x:c r="E6" s="88"/>
      <x:c r="F6" s="88"/>
      <x:c r="G6" s="89" t="str">
        <x:f>IF(COUNT(B6:D6)&lt;3,"未入力",IF(MIN(B6:D6)&lt;0,"要確認",B6+C6*36+D6))</x:f>
        <x:v>未入力</x:v>
      </x:c>
      <x:c r="H6" s="89" t="str">
        <x:f>IF(COUNT(E6:F6)&lt;2,"未入力",IF(MIN(E6:F6)&lt;0,"要確認",E6*F6))</x:f>
        <x:v>未入力</x:v>
      </x:c>
      <x:c r="I6" s="89" t="str">
        <x:f>IF(COUNT(G6:H6)&lt;2,"確認待ち",SUM(G6:H6))</x:f>
        <x:v>確認待ち</x:v>
      </x:c>
    </x:row>
    <x:row r="7" ht="56" customHeight="1">
      <x:c r="A7" s="83" t="str">
        <x:v>部分改修</x:v>
      </x:c>
      <x:c r="B7" s="88"/>
      <x:c r="C7" s="88"/>
      <x:c r="D7" s="88"/>
      <x:c r="E7" s="88"/>
      <x:c r="F7" s="88"/>
      <x:c r="G7" s="89" t="str">
        <x:f>IF(COUNT(B7:D7)&lt;3,"未入力",IF(MIN(B7:D7)&lt;0,"要確認",B7+C7*36+D7))</x:f>
        <x:v>未入力</x:v>
      </x:c>
      <x:c r="H7" s="89" t="str">
        <x:f>IF(COUNT(E7:F7)&lt;2,"未入力",IF(MIN(E7:F7)&lt;0,"要確認",E7*F7))</x:f>
        <x:v>未入力</x:v>
      </x:c>
      <x:c r="I7" s="89" t="str">
        <x:f>IF(COUNT(G7:H7)&lt;2,"確認待ち",SUM(G7:H7))</x:f>
        <x:v>確認待ち</x:v>
      </x:c>
    </x:row>
    <x:row r="8" ht="56" customHeight="1">
      <x:c r="A8" s="83" t="str">
        <x:v>段階移行</x:v>
      </x:c>
      <x:c r="B8" s="88"/>
      <x:c r="C8" s="88"/>
      <x:c r="D8" s="88"/>
      <x:c r="E8" s="88"/>
      <x:c r="F8" s="88"/>
      <x:c r="G8" s="89" t="str">
        <x:f>IF(COUNT(B8:D8)&lt;3,"未入力",IF(MIN(B8:D8)&lt;0,"要確認",B8+C8*36+D8))</x:f>
        <x:v>未入力</x:v>
      </x:c>
      <x:c r="H8" s="89" t="str">
        <x:f>IF(COUNT(E8:F8)&lt;2,"未入力",IF(MIN(E8:F8)&lt;0,"要確認",E8*F8))</x:f>
        <x:v>未入力</x:v>
      </x:c>
      <x:c r="I8" s="89" t="str">
        <x:f>IF(COUNT(G8:H8)&lt;2,"確認待ち",SUM(G8:H8))</x:f>
        <x:v>確認待ち</x:v>
      </x:c>
    </x:row>
    <x:row r="9" ht="56" customHeight="1">
      <x:c r="A9" s="83" t="str">
        <x:v>全面刷新</x:v>
      </x:c>
      <x:c r="B9" s="88"/>
      <x:c r="C9" s="88"/>
      <x:c r="D9" s="88"/>
      <x:c r="E9" s="88"/>
      <x:c r="F9" s="88"/>
      <x:c r="G9" s="89" t="str">
        <x:f>IF(COUNT(B9:D9)&lt;3,"未入力",IF(MIN(B9:D9)&lt;0,"要確認",B9+C9*36+D9))</x:f>
        <x:v>未入力</x:v>
      </x:c>
      <x:c r="H9" s="89" t="str">
        <x:f>IF(COUNT(E9:F9)&lt;2,"未入力",IF(MIN(E9:F9)&lt;0,"要確認",E9*F9))</x:f>
        <x:v>未入力</x:v>
      </x:c>
      <x:c r="I9" s="89" t="str">
        <x:f>IF(COUNT(G9:H9)&lt;2,"確認待ち",SUM(G9:H9))</x:f>
        <x:v>確認待ち</x:v>
      </x:c>
    </x:row>
    <x:row r="11" ht="25" customHeight="1">
      <x:c r="A11" s="19" t="str">
        <x:v>月平均支出は旧システム併用中も含む36か月平均。社内時間は36か月分の合計を記入します。同じ作業を外部支出と社内時間へ二重に入れないでください。税の扱い・期間・対象は案ごとにそろえます。</x:v>
      </x:c>
      <x:c r="B11" s="19"/>
      <x:c r="C11" s="19"/>
      <x:c r="D11" s="19"/>
      <x:c r="E11" s="19"/>
      <x:c r="F11" s="19"/>
      <x:c r="G11" s="19"/>
      <x:c r="H11" s="19"/>
      <x:c r="I11" s="19"/>
    </x:row>
    <x:row r="12" ht="25" customHeight="1">
      <x:c r="A12" s="19"/>
      <x:c r="B12" s="19"/>
      <x:c r="C12" s="19"/>
      <x:c r="D12" s="19"/>
      <x:c r="E12" s="19"/>
      <x:c r="F12" s="19"/>
      <x:c r="G12" s="19"/>
      <x:c r="H12" s="19"/>
      <x:c r="I12" s="19"/>
    </x:row>
    <x:row r="14" ht="25" customHeight="1">
      <x:c r="A14" s="94" t="str">
        <x:v>A/Bの比較表の内訳（36か月・万円）。説明用の架空設定です。本文の初期・継続・移行等の合計に対応します。自社の値は上の空欄表に入力してください。</x:v>
      </x:c>
      <x:c r="B14" s="94"/>
      <x:c r="C14" s="94"/>
      <x:c r="D14" s="94"/>
      <x:c r="E14" s="94"/>
      <x:c r="F14" s="94"/>
      <x:c r="G14" s="94"/>
      <x:c r="H14" s="94"/>
      <x:c r="I14" s="94"/>
    </x:row>
    <x:row r="15" ht="25" customHeight="1">
      <x:c r="A15" s="94"/>
      <x:c r="B15" s="94"/>
      <x:c r="C15" s="94"/>
      <x:c r="D15" s="94"/>
      <x:c r="E15" s="94"/>
      <x:c r="F15" s="94"/>
      <x:c r="G15" s="94"/>
      <x:c r="H15" s="94"/>
      <x:c r="I15" s="94"/>
    </x:row>
    <x:row r="16">
      <x:c r="A16" s="94"/>
      <x:c r="B16" s="94"/>
      <x:c r="C16" s="94"/>
      <x:c r="D16" s="94"/>
      <x:c r="E16" s="94"/>
      <x:c r="F16" s="94"/>
      <x:c r="G16" s="94"/>
      <x:c r="H16" s="94"/>
      <x:c r="I16" s="94"/>
    </x:row>
    <x:row r="17" ht="42" customHeight="1">
      <x:c r="A17" s="105" t="str">
        <x:v>案</x:v>
      </x:c>
      <x:c r="B17" s="105" t="str">
        <x:v>費目</x:v>
      </x:c>
      <x:c r="C17" s="105" t="str">
        <x:v>外部支出</x:v>
      </x:c>
      <x:c r="D17" s="105" t="str">
        <x:v>社内時間(h)</x:v>
      </x:c>
      <x:c r="E17" s="105" t="str">
        <x:v>万円／時間</x:v>
      </x:c>
      <x:c r="F17" s="105" t="str">
        <x:v>時間換算額</x:v>
      </x:c>
      <x:c r="G17" s="105" t="str">
        <x:v>既知額の計</x:v>
      </x:c>
      <x:c r="H17" s="105" t="str">
        <x:v>確認状況</x:v>
      </x:c>
      <x:c r="I17" s="105" t="str"/>
    </x:row>
    <x:row r="18" ht="36" customHeight="1">
      <x:c r="A18" s="94" t="str">
        <x:v>A 現状維持</x:v>
      </x:c>
      <x:c r="B18" s="94" t="str">
        <x:v>初期</x:v>
      </x:c>
      <x:c r="C18" s="97" t="n">
        <x:v>10</x:v>
      </x:c>
      <x:c r="D18" s="97" t="n">
        <x:v>4</x:v>
      </x:c>
      <x:c r="E18" s="97" t="n">
        <x:v>0.5</x:v>
      </x:c>
      <x:c r="F18" s="94" t="n">
        <x:f>IF(COUNT(D18:E18)=2,D18*E18,"未確認")</x:f>
        <x:v>2</x:v>
      </x:c>
      <x:c r="G18" s="94" t="n">
        <x:f>C18+F18</x:f>
        <x:v>12</x:v>
      </x:c>
      <x:c r="H18" s="94" t="str"/>
      <x:c r="I18" s="94"/>
    </x:row>
    <x:row r="19" ht="36" customHeight="1">
      <x:c r="A19" s="94" t="str">
        <x:v>A 現状維持</x:v>
      </x:c>
      <x:c r="B19" s="94" t="str">
        <x:v>継続36か月</x:v>
      </x:c>
      <x:c r="C19" s="97" t="n">
        <x:v>72</x:v>
      </x:c>
      <x:c r="D19" s="97" t="n">
        <x:v>288</x:v>
      </x:c>
      <x:c r="E19" s="97" t="n">
        <x:v>0.5</x:v>
      </x:c>
      <x:c r="F19" s="94" t="n">
        <x:f>IF(COUNT(D19:E19)=2,D19*E19,"未確認")</x:f>
        <x:v>144</x:v>
      </x:c>
      <x:c r="G19" s="94" t="n">
        <x:f>C19+F19</x:f>
        <x:v>216</x:v>
      </x:c>
      <x:c r="H19" s="94" t="str"/>
      <x:c r="I19" s="94"/>
    </x:row>
    <x:row r="20" ht="36" customHeight="1">
      <x:c r="A20" s="94" t="str">
        <x:v>A 現状維持</x:v>
      </x:c>
      <x:c r="B20" s="94" t="str">
        <x:v>移行・教育等</x:v>
      </x:c>
      <x:c r="C20" s="97" t="n">
        <x:v>6</x:v>
      </x:c>
      <x:c r="D20" s="97" t="n">
        <x:v>12</x:v>
      </x:c>
      <x:c r="E20" s="97" t="n">
        <x:v>0.5</x:v>
      </x:c>
      <x:c r="F20" s="94" t="n">
        <x:f>IF(COUNT(D20:E20)=2,D20*E20,"未確認")</x:f>
        <x:v>6</x:v>
      </x:c>
      <x:c r="G20" s="94" t="n">
        <x:f>C20+F20</x:f>
        <x:v>12</x:v>
      </x:c>
      <x:c r="H20" s="94" t="str"/>
      <x:c r="I20" s="94"/>
    </x:row>
    <x:row r="21" ht="36" customHeight="1">
      <x:c r="A21" s="106" t="str">
        <x:v>A 現状維持</x:v>
      </x:c>
      <x:c r="B21" s="106" t="str">
        <x:v>36か月計</x:v>
      </x:c>
      <x:c r="C21" s="107" t="n">
        <x:f>SUM(C18:C20)</x:f>
        <x:v>88</x:v>
      </x:c>
      <x:c r="D21" s="107" t="n">
        <x:f>SUM(D18:D20)</x:f>
        <x:v>304</x:v>
      </x:c>
      <x:c r="E21" s="107"/>
      <x:c r="F21" s="106" t="n">
        <x:f>SUM(F18:F20)</x:f>
        <x:v>152</x:v>
      </x:c>
      <x:c r="G21" s="106" t="n">
        <x:f>SUM(G18:G20)</x:f>
        <x:v>240</x:v>
      </x:c>
      <x:c r="H21" s="106" t="str">
        <x:v>内訳合計</x:v>
      </x:c>
      <x:c r="I21" s="106"/>
    </x:row>
    <x:row r="22" ht="36" customHeight="1">
      <x:c r="A22" s="94" t="str">
        <x:v>A 部分改修</x:v>
      </x:c>
      <x:c r="B22" s="94" t="str">
        <x:v>初期</x:v>
      </x:c>
      <x:c r="C22" s="97" t="n">
        <x:v>60</x:v>
      </x:c>
      <x:c r="D22" s="97" t="n">
        <x:v>20</x:v>
      </x:c>
      <x:c r="E22" s="97" t="n">
        <x:v>0.5</x:v>
      </x:c>
      <x:c r="F22" s="94" t="n">
        <x:f>IF(COUNT(D22:E22)=2,D22*E22,"未確認")</x:f>
        <x:v>10</x:v>
      </x:c>
      <x:c r="G22" s="94" t="n">
        <x:f>C22+F22</x:f>
        <x:v>70</x:v>
      </x:c>
      <x:c r="H22" s="94" t="str"/>
      <x:c r="I22" s="94"/>
    </x:row>
    <x:row r="23" ht="36" customHeight="1">
      <x:c r="A23" s="94" t="str">
        <x:v>A 部分改修</x:v>
      </x:c>
      <x:c r="B23" s="94" t="str">
        <x:v>継続36か月</x:v>
      </x:c>
      <x:c r="C23" s="97" t="n">
        <x:v>54</x:v>
      </x:c>
      <x:c r="D23" s="97" t="n">
        <x:v>108</x:v>
      </x:c>
      <x:c r="E23" s="97" t="n">
        <x:v>0.5</x:v>
      </x:c>
      <x:c r="F23" s="94" t="n">
        <x:f>IF(COUNT(D23:E23)=2,D23*E23,"未確認")</x:f>
        <x:v>54</x:v>
      </x:c>
      <x:c r="G23" s="94" t="n">
        <x:f>C23+F23</x:f>
        <x:v>108</x:v>
      </x:c>
      <x:c r="H23" s="94" t="str"/>
      <x:c r="I23" s="94"/>
    </x:row>
    <x:row r="24" ht="36" customHeight="1">
      <x:c r="A24" s="94" t="str">
        <x:v>A 部分改修</x:v>
      </x:c>
      <x:c r="B24" s="94" t="str">
        <x:v>移行・教育等</x:v>
      </x:c>
      <x:c r="C24" s="97" t="n">
        <x:v>16</x:v>
      </x:c>
      <x:c r="D24" s="97" t="n">
        <x:v>20</x:v>
      </x:c>
      <x:c r="E24" s="97" t="n">
        <x:v>0.5</x:v>
      </x:c>
      <x:c r="F24" s="94" t="n">
        <x:f>IF(COUNT(D24:E24)=2,D24*E24,"未確認")</x:f>
        <x:v>10</x:v>
      </x:c>
      <x:c r="G24" s="94" t="n">
        <x:f>C24+F24</x:f>
        <x:v>26</x:v>
      </x:c>
      <x:c r="H24" s="94" t="str"/>
      <x:c r="I24" s="94"/>
    </x:row>
    <x:row r="25" ht="36" customHeight="1">
      <x:c r="A25" s="106" t="str">
        <x:v>A 部分改修</x:v>
      </x:c>
      <x:c r="B25" s="106" t="str">
        <x:v>36か月計</x:v>
      </x:c>
      <x:c r="C25" s="107" t="n">
        <x:f>SUM(C22:C24)</x:f>
        <x:v>130</x:v>
      </x:c>
      <x:c r="D25" s="107" t="n">
        <x:f>SUM(D22:D24)</x:f>
        <x:v>148</x:v>
      </x:c>
      <x:c r="E25" s="107"/>
      <x:c r="F25" s="106" t="n">
        <x:f>SUM(F22:F24)</x:f>
        <x:v>74</x:v>
      </x:c>
      <x:c r="G25" s="106" t="n">
        <x:f>SUM(G22:G24)</x:f>
        <x:v>204</x:v>
      </x:c>
      <x:c r="H25" s="106" t="str">
        <x:v>内訳合計</x:v>
      </x:c>
      <x:c r="I25" s="106"/>
    </x:row>
    <x:row r="26" ht="36" customHeight="1">
      <x:c r="A26" s="94" t="str">
        <x:v>A 段階移行</x:v>
      </x:c>
      <x:c r="B26" s="94" t="str">
        <x:v>初期</x:v>
      </x:c>
      <x:c r="C26" s="97" t="n">
        <x:v>120</x:v>
      </x:c>
      <x:c r="D26" s="97" t="n">
        <x:v>60</x:v>
      </x:c>
      <x:c r="E26" s="97" t="n">
        <x:v>0.5</x:v>
      </x:c>
      <x:c r="F26" s="94" t="n">
        <x:f>IF(COUNT(D26:E26)=2,D26*E26,"未確認")</x:f>
        <x:v>30</x:v>
      </x:c>
      <x:c r="G26" s="94" t="n">
        <x:f>C26+F26</x:f>
        <x:v>150</x:v>
      </x:c>
      <x:c r="H26" s="94" t="str"/>
      <x:c r="I26" s="94"/>
    </x:row>
    <x:row r="27" ht="36" customHeight="1">
      <x:c r="A27" s="94" t="str">
        <x:v>A 段階移行</x:v>
      </x:c>
      <x:c r="B27" s="94" t="str">
        <x:v>継続36か月</x:v>
      </x:c>
      <x:c r="C27" s="97" t="n">
        <x:v>72</x:v>
      </x:c>
      <x:c r="D27" s="97" t="n">
        <x:v>72</x:v>
      </x:c>
      <x:c r="E27" s="97" t="n">
        <x:v>0.5</x:v>
      </x:c>
      <x:c r="F27" s="94" t="n">
        <x:f>IF(COUNT(D27:E27)=2,D27*E27,"未確認")</x:f>
        <x:v>36</x:v>
      </x:c>
      <x:c r="G27" s="94" t="n">
        <x:f>C27+F27</x:f>
        <x:v>108</x:v>
      </x:c>
      <x:c r="H27" s="94" t="str"/>
      <x:c r="I27" s="94"/>
    </x:row>
    <x:row r="28" ht="36" customHeight="1">
      <x:c r="A28" s="94" t="str">
        <x:v>A 段階移行</x:v>
      </x:c>
      <x:c r="B28" s="94" t="str">
        <x:v>移行・教育等</x:v>
      </x:c>
      <x:c r="C28" s="97" t="n">
        <x:v>43</x:v>
      </x:c>
      <x:c r="D28" s="97" t="n">
        <x:v>60</x:v>
      </x:c>
      <x:c r="E28" s="97" t="n">
        <x:v>0.5</x:v>
      </x:c>
      <x:c r="F28" s="94" t="n">
        <x:f>IF(COUNT(D28:E28)=2,D28*E28,"未確認")</x:f>
        <x:v>30</x:v>
      </x:c>
      <x:c r="G28" s="94" t="n">
        <x:f>C28+F28</x:f>
        <x:v>73</x:v>
      </x:c>
      <x:c r="H28" s="94" t="str"/>
      <x:c r="I28" s="94"/>
    </x:row>
    <x:row r="29" ht="36" customHeight="1">
      <x:c r="A29" s="106" t="str">
        <x:v>A 段階移行</x:v>
      </x:c>
      <x:c r="B29" s="106" t="str">
        <x:v>36か月計</x:v>
      </x:c>
      <x:c r="C29" s="107" t="n">
        <x:f>SUM(C26:C28)</x:f>
        <x:v>235</x:v>
      </x:c>
      <x:c r="D29" s="107" t="n">
        <x:f>SUM(D26:D28)</x:f>
        <x:v>192</x:v>
      </x:c>
      <x:c r="E29" s="107"/>
      <x:c r="F29" s="106" t="n">
        <x:f>SUM(F26:F28)</x:f>
        <x:v>96</x:v>
      </x:c>
      <x:c r="G29" s="106" t="n">
        <x:f>SUM(G26:G28)</x:f>
        <x:v>331</x:v>
      </x:c>
      <x:c r="H29" s="106" t="str">
        <x:v>内訳合計</x:v>
      </x:c>
      <x:c r="I29" s="106"/>
    </x:row>
    <x:row r="30" ht="36" customHeight="1">
      <x:c r="A30" s="94" t="str">
        <x:v>A 全面刷新</x:v>
      </x:c>
      <x:c r="B30" s="94" t="str">
        <x:v>初期</x:v>
      </x:c>
      <x:c r="C30" s="97" t="n">
        <x:v>210</x:v>
      </x:c>
      <x:c r="D30" s="97" t="n">
        <x:v>60</x:v>
      </x:c>
      <x:c r="E30" s="97" t="n">
        <x:v>0.5</x:v>
      </x:c>
      <x:c r="F30" s="94" t="n">
        <x:f>IF(COUNT(D30:E30)=2,D30*E30,"未確認")</x:f>
        <x:v>30</x:v>
      </x:c>
      <x:c r="G30" s="94" t="n">
        <x:f>C30+F30</x:f>
        <x:v>240</x:v>
      </x:c>
      <x:c r="H30" s="94" t="str"/>
      <x:c r="I30" s="94"/>
    </x:row>
    <x:row r="31" ht="36" customHeight="1">
      <x:c r="A31" s="94" t="str">
        <x:v>A 全面刷新</x:v>
      </x:c>
      <x:c r="B31" s="94" t="str">
        <x:v>継続36か月</x:v>
      </x:c>
      <x:c r="C31" s="97" t="n">
        <x:v>72</x:v>
      </x:c>
      <x:c r="D31" s="97" t="n">
        <x:v>36</x:v>
      </x:c>
      <x:c r="E31" s="97" t="n">
        <x:v>0.5</x:v>
      </x:c>
      <x:c r="F31" s="94" t="n">
        <x:f>IF(COUNT(D31:E31)=2,D31*E31,"未確認")</x:f>
        <x:v>18</x:v>
      </x:c>
      <x:c r="G31" s="94" t="n">
        <x:f>C31+F31</x:f>
        <x:v>90</x:v>
      </x:c>
      <x:c r="H31" s="94" t="str"/>
      <x:c r="I31" s="94"/>
    </x:row>
    <x:row r="32" ht="36" customHeight="1">
      <x:c r="A32" s="94" t="str">
        <x:v>A 全面刷新</x:v>
      </x:c>
      <x:c r="B32" s="94" t="str">
        <x:v>移行・教育等</x:v>
      </x:c>
      <x:c r="C32" s="97" t="n">
        <x:v>42</x:v>
      </x:c>
      <x:c r="D32" s="97" t="n">
        <x:v>80</x:v>
      </x:c>
      <x:c r="E32" s="97" t="n">
        <x:v>0.5</x:v>
      </x:c>
      <x:c r="F32" s="94" t="n">
        <x:f>IF(COUNT(D32:E32)=2,D32*E32,"未確認")</x:f>
        <x:v>40</x:v>
      </x:c>
      <x:c r="G32" s="94" t="n">
        <x:f>C32+F32</x:f>
        <x:v>82</x:v>
      </x:c>
      <x:c r="H32" s="94" t="str"/>
      <x:c r="I32" s="94"/>
    </x:row>
    <x:row r="33" ht="36" customHeight="1">
      <x:c r="A33" s="106" t="str">
        <x:v>A 全面刷新</x:v>
      </x:c>
      <x:c r="B33" s="106" t="str">
        <x:v>36か月計</x:v>
      </x:c>
      <x:c r="C33" s="107" t="n">
        <x:f>SUM(C30:C32)</x:f>
        <x:v>324</x:v>
      </x:c>
      <x:c r="D33" s="107" t="n">
        <x:f>SUM(D30:D32)</x:f>
        <x:v>176</x:v>
      </x:c>
      <x:c r="E33" s="107"/>
      <x:c r="F33" s="106" t="n">
        <x:f>SUM(F30:F32)</x:f>
        <x:v>88</x:v>
      </x:c>
      <x:c r="G33" s="106" t="n">
        <x:f>SUM(G30:G32)</x:f>
        <x:v>412</x:v>
      </x:c>
      <x:c r="H33" s="106" t="str">
        <x:v>総額412・停止条件外</x:v>
      </x:c>
      <x:c r="I33" s="106"/>
    </x:row>
    <x:row r="34">
      <x:c r="A34" s="94"/>
      <x:c r="B34" s="94"/>
      <x:c r="C34" s="94"/>
      <x:c r="D34" s="94"/>
      <x:c r="E34" s="94"/>
      <x:c r="F34" s="94"/>
      <x:c r="G34" s="94"/>
      <x:c r="H34" s="94"/>
      <x:c r="I34" s="94"/>
    </x:row>
    <x:row r="35" ht="31" customHeight="1">
      <x:c r="A35" s="94" t="str">
        <x:v>Bの現状維持・部分改修は、移行等の既知15万円・30万円を合計に残します。ただし外部支出と時間の内訳は未確認です。追加基盤対応費も未確認。段階移行は下表の442万円に未確認のデータ整備費を加えます。支払予算も未確定です。</x:v>
      </x:c>
      <x:c r="B35" s="94"/>
      <x:c r="C35" s="94"/>
      <x:c r="D35" s="94"/>
      <x:c r="E35" s="94"/>
      <x:c r="F35" s="94"/>
      <x:c r="G35" s="94"/>
      <x:c r="H35" s="94"/>
      <x:c r="I35" s="94"/>
    </x:row>
    <x:row r="36" ht="31" customHeight="1">
      <x:c r="A36" s="94"/>
      <x:c r="B36" s="94"/>
      <x:c r="C36" s="94"/>
      <x:c r="D36" s="94"/>
      <x:c r="E36" s="94"/>
      <x:c r="F36" s="94"/>
      <x:c r="G36" s="94"/>
      <x:c r="H36" s="94"/>
      <x:c r="I36" s="94"/>
    </x:row>
    <x:row r="37" ht="42" customHeight="1">
      <x:c r="A37" s="105" t="str">
        <x:v>案</x:v>
      </x:c>
      <x:c r="B37" s="105" t="str">
        <x:v>費目</x:v>
      </x:c>
      <x:c r="C37" s="105" t="str">
        <x:v>外部支出</x:v>
      </x:c>
      <x:c r="D37" s="105" t="str">
        <x:v>社内時間(h)</x:v>
      </x:c>
      <x:c r="E37" s="105" t="str">
        <x:v>万円／時間</x:v>
      </x:c>
      <x:c r="F37" s="105" t="str">
        <x:v>時間換算額</x:v>
      </x:c>
      <x:c r="G37" s="105" t="str">
        <x:v>既知額の計</x:v>
      </x:c>
      <x:c r="H37" s="105" t="str">
        <x:v>確認状況</x:v>
      </x:c>
      <x:c r="I37" s="105" t="str"/>
    </x:row>
    <x:row r="38" ht="42" customHeight="1">
      <x:c r="A38" s="94" t="str">
        <x:v>B 現状維持</x:v>
      </x:c>
      <x:c r="B38" s="94" t="str">
        <x:v>初期</x:v>
      </x:c>
      <x:c r="C38" s="97" t="n">
        <x:v>12</x:v>
      </x:c>
      <x:c r="D38" s="97" t="n">
        <x:v>6</x:v>
      </x:c>
      <x:c r="E38" s="97" t="n">
        <x:v>0.5</x:v>
      </x:c>
      <x:c r="F38" s="94" t="n">
        <x:f>IF(COUNT(D38:E38)=2,D38*E38,"未確認")</x:f>
        <x:v>3</x:v>
      </x:c>
      <x:c r="G38" s="94" t="n">
        <x:f>C38+F38</x:f>
        <x:v>15</x:v>
      </x:c>
      <x:c r="H38" s="94" t="str"/>
      <x:c r="I38" s="94"/>
    </x:row>
    <x:row r="39" ht="42" customHeight="1">
      <x:c r="A39" s="94" t="str">
        <x:v>B 現状維持</x:v>
      </x:c>
      <x:c r="B39" s="94" t="str">
        <x:v>継続36か月</x:v>
      </x:c>
      <x:c r="C39" s="97" t="n">
        <x:v>72</x:v>
      </x:c>
      <x:c r="D39" s="97" t="n">
        <x:v>288</x:v>
      </x:c>
      <x:c r="E39" s="97" t="n">
        <x:v>0.5</x:v>
      </x:c>
      <x:c r="F39" s="94" t="n">
        <x:f>IF(COUNT(D39:E39)=2,D39*E39,"未確認")</x:f>
        <x:v>144</x:v>
      </x:c>
      <x:c r="G39" s="94" t="n">
        <x:f>C39+F39</x:f>
        <x:v>216</x:v>
      </x:c>
      <x:c r="H39" s="94" t="str"/>
      <x:c r="I39" s="94"/>
    </x:row>
    <x:row r="40" ht="42" customHeight="1">
      <x:c r="A40" s="94" t="str">
        <x:v>B 現状維持</x:v>
      </x:c>
      <x:c r="B40" s="94" t="str">
        <x:v>移行・教育等</x:v>
      </x:c>
      <x:c r="C40" s="97" t="str">
        <x:v>未確認</x:v>
      </x:c>
      <x:c r="D40" s="97" t="str">
        <x:v>未確認</x:v>
      </x:c>
      <x:c r="E40" s="97" t="n">
        <x:v>0.5</x:v>
      </x:c>
      <x:c r="F40" s="94" t="str">
        <x:f>IF(COUNT(D40:E40)=2,D40*E40,"未確認")</x:f>
        <x:v>未確認</x:v>
      </x:c>
      <x:c r="G40" s="94" t="n">
        <x:v>15</x:v>
      </x:c>
      <x:c r="H40" s="94" t="str">
        <x:v>内訳未確認。別途、追加基盤費も未確認</x:v>
      </x:c>
      <x:c r="I40" s="94"/>
    </x:row>
    <x:row r="41" ht="42" customHeight="1">
      <x:c r="A41" s="106" t="str">
        <x:v>B 現状維持</x:v>
      </x:c>
      <x:c r="B41" s="106" t="str">
        <x:v>36か月計</x:v>
      </x:c>
      <x:c r="C41" s="107" t="n">
        <x:f>SUM(C38:C40)</x:f>
        <x:v>84</x:v>
      </x:c>
      <x:c r="D41" s="107" t="n">
        <x:f>SUM(D38:D40)</x:f>
        <x:v>294</x:v>
      </x:c>
      <x:c r="E41" s="107"/>
      <x:c r="F41" s="106" t="n">
        <x:f>SUM(F38:F40)</x:f>
        <x:v>147</x:v>
      </x:c>
      <x:c r="G41" s="106" t="n">
        <x:f>SUM(G38:G40)</x:f>
        <x:v>246</x:v>
      </x:c>
      <x:c r="H41" s="106" t="str">
        <x:v>既知分のみ・総額未確定</x:v>
      </x:c>
      <x:c r="I41" s="106"/>
    </x:row>
    <x:row r="42" ht="42" customHeight="1">
      <x:c r="A42" s="94" t="str">
        <x:v>B 部分改修</x:v>
      </x:c>
      <x:c r="B42" s="94" t="str">
        <x:v>初期</x:v>
      </x:c>
      <x:c r="C42" s="97" t="n">
        <x:v>80</x:v>
      </x:c>
      <x:c r="D42" s="97" t="n">
        <x:v>40</x:v>
      </x:c>
      <x:c r="E42" s="97" t="n">
        <x:v>0.5</x:v>
      </x:c>
      <x:c r="F42" s="94" t="n">
        <x:f>IF(COUNT(D42:E42)=2,D42*E42,"未確認")</x:f>
        <x:v>20</x:v>
      </x:c>
      <x:c r="G42" s="94" t="n">
        <x:f>C42+F42</x:f>
        <x:v>100</x:v>
      </x:c>
      <x:c r="H42" s="94" t="str"/>
      <x:c r="I42" s="94"/>
    </x:row>
    <x:row r="43" ht="42" customHeight="1">
      <x:c r="A43" s="94" t="str">
        <x:v>B 部分改修</x:v>
      </x:c>
      <x:c r="B43" s="94" t="str">
        <x:v>継続36か月</x:v>
      </x:c>
      <x:c r="C43" s="97" t="n">
        <x:v>90</x:v>
      </x:c>
      <x:c r="D43" s="97" t="n">
        <x:v>216</x:v>
      </x:c>
      <x:c r="E43" s="97" t="n">
        <x:v>0.5</x:v>
      </x:c>
      <x:c r="F43" s="94" t="n">
        <x:f>IF(COUNT(D43:E43)=2,D43*E43,"未確認")</x:f>
        <x:v>108</x:v>
      </x:c>
      <x:c r="G43" s="94" t="n">
        <x:f>C43+F43</x:f>
        <x:v>198</x:v>
      </x:c>
      <x:c r="H43" s="94" t="str"/>
      <x:c r="I43" s="94"/>
    </x:row>
    <x:row r="44" ht="42" customHeight="1">
      <x:c r="A44" s="94" t="str">
        <x:v>B 部分改修</x:v>
      </x:c>
      <x:c r="B44" s="94" t="str">
        <x:v>移行・教育等</x:v>
      </x:c>
      <x:c r="C44" s="97" t="str">
        <x:v>未確認</x:v>
      </x:c>
      <x:c r="D44" s="97" t="str">
        <x:v>未確認</x:v>
      </x:c>
      <x:c r="E44" s="97" t="n">
        <x:v>0.5</x:v>
      </x:c>
      <x:c r="F44" s="94" t="str">
        <x:f>IF(COUNT(D44:E44)=2,D44*E44,"未確認")</x:f>
        <x:v>未確認</x:v>
      </x:c>
      <x:c r="G44" s="94" t="n">
        <x:v>30</x:v>
      </x:c>
      <x:c r="H44" s="94" t="str">
        <x:v>内訳未確認。別途、追加基盤費も未確認</x:v>
      </x:c>
      <x:c r="I44" s="94"/>
    </x:row>
    <x:row r="45" ht="42" customHeight="1">
      <x:c r="A45" s="106" t="str">
        <x:v>B 部分改修</x:v>
      </x:c>
      <x:c r="B45" s="106" t="str">
        <x:v>36か月計</x:v>
      </x:c>
      <x:c r="C45" s="107" t="n">
        <x:f>SUM(C42:C44)</x:f>
        <x:v>170</x:v>
      </x:c>
      <x:c r="D45" s="107" t="n">
        <x:f>SUM(D42:D44)</x:f>
        <x:v>256</x:v>
      </x:c>
      <x:c r="E45" s="107"/>
      <x:c r="F45" s="106" t="n">
        <x:f>SUM(F42:F44)</x:f>
        <x:v>128</x:v>
      </x:c>
      <x:c r="G45" s="106" t="n">
        <x:f>SUM(G42:G44)</x:f>
        <x:v>328</x:v>
      </x:c>
      <x:c r="H45" s="106" t="str">
        <x:v>既知分のみ・総額未確定</x:v>
      </x:c>
      <x:c r="I45" s="106"/>
    </x:row>
    <x:row r="46" ht="42" customHeight="1">
      <x:c r="A46" s="94" t="str">
        <x:v>B 段階移行</x:v>
      </x:c>
      <x:c r="B46" s="94" t="str">
        <x:v>初期</x:v>
      </x:c>
      <x:c r="C46" s="97" t="n">
        <x:v>180</x:v>
      </x:c>
      <x:c r="D46" s="97" t="n">
        <x:v>60</x:v>
      </x:c>
      <x:c r="E46" s="97" t="n">
        <x:v>0.5</x:v>
      </x:c>
      <x:c r="F46" s="94" t="n">
        <x:f>IF(COUNT(D46:E46)=2,D46*E46,"未確認")</x:f>
        <x:v>30</x:v>
      </x:c>
      <x:c r="G46" s="94" t="n">
        <x:f>C46+F46</x:f>
        <x:v>210</x:v>
      </x:c>
      <x:c r="H46" s="94" t="str"/>
      <x:c r="I46" s="94"/>
    </x:row>
    <x:row r="47" ht="42" customHeight="1">
      <x:c r="A47" s="94" t="str">
        <x:v>B 段階移行</x:v>
      </x:c>
      <x:c r="B47" s="94" t="str">
        <x:v>継続36か月</x:v>
      </x:c>
      <x:c r="C47" s="97" t="n">
        <x:v>108</x:v>
      </x:c>
      <x:c r="D47" s="97" t="n">
        <x:v>72</x:v>
      </x:c>
      <x:c r="E47" s="97" t="n">
        <x:v>0.5</x:v>
      </x:c>
      <x:c r="F47" s="94" t="n">
        <x:f>IF(COUNT(D47:E47)=2,D47*E47,"未確認")</x:f>
        <x:v>36</x:v>
      </x:c>
      <x:c r="G47" s="94" t="n">
        <x:f>C47+F47</x:f>
        <x:v>144</x:v>
      </x:c>
      <x:c r="H47" s="94" t="str"/>
      <x:c r="I47" s="94"/>
    </x:row>
    <x:row r="48" ht="42" customHeight="1">
      <x:c r="A48" s="94" t="str">
        <x:v>B 段階移行</x:v>
      </x:c>
      <x:c r="B48" s="94" t="str">
        <x:v>移行・教育等</x:v>
      </x:c>
      <x:c r="C48" s="97" t="n">
        <x:v>48</x:v>
      </x:c>
      <x:c r="D48" s="97" t="n">
        <x:v>80</x:v>
      </x:c>
      <x:c r="E48" s="97" t="n">
        <x:v>0.5</x:v>
      </x:c>
      <x:c r="F48" s="94" t="n">
        <x:f>IF(COUNT(D48:E48)=2,D48*E48,"未確認")</x:f>
        <x:v>40</x:v>
      </x:c>
      <x:c r="G48" s="94" t="n">
        <x:f>C48+F48</x:f>
        <x:v>88</x:v>
      </x:c>
      <x:c r="H48" s="94" t="str">
        <x:v>既知分。別途、データ整備費は未確認</x:v>
      </x:c>
      <x:c r="I48" s="94"/>
    </x:row>
    <x:row r="49" ht="42" customHeight="1">
      <x:c r="A49" s="106" t="str">
        <x:v>B 段階移行</x:v>
      </x:c>
      <x:c r="B49" s="106" t="str">
        <x:v>36か月計</x:v>
      </x:c>
      <x:c r="C49" s="107" t="n">
        <x:f>SUM(C46:C48)</x:f>
        <x:v>336</x:v>
      </x:c>
      <x:c r="D49" s="107" t="n">
        <x:f>SUM(D46:D48)</x:f>
        <x:v>212</x:v>
      </x:c>
      <x:c r="E49" s="107"/>
      <x:c r="F49" s="106" t="n">
        <x:f>SUM(F46:F48)</x:f>
        <x:v>106</x:v>
      </x:c>
      <x:c r="G49" s="106" t="n">
        <x:f>SUM(G46:G48)</x:f>
        <x:v>442</x:v>
      </x:c>
      <x:c r="H49" s="106" t="str">
        <x:v>既知分のみ・総額未確定</x:v>
      </x:c>
      <x:c r="I49" s="106"/>
    </x:row>
    <x:row r="50" ht="42" customHeight="1">
      <x:c r="A50" s="94" t="str">
        <x:v>B 全面刷新</x:v>
      </x:c>
      <x:c r="B50" s="94" t="str">
        <x:v>初期</x:v>
      </x:c>
      <x:c r="C50" s="97" t="n">
        <x:v>260</x:v>
      </x:c>
      <x:c r="D50" s="97" t="n">
        <x:v>80</x:v>
      </x:c>
      <x:c r="E50" s="97" t="n">
        <x:v>0.5</x:v>
      </x:c>
      <x:c r="F50" s="94" t="n">
        <x:f>IF(COUNT(D50:E50)=2,D50*E50,"未確認")</x:f>
        <x:v>40</x:v>
      </x:c>
      <x:c r="G50" s="94" t="n">
        <x:f>C50+F50</x:f>
        <x:v>300</x:v>
      </x:c>
      <x:c r="H50" s="94" t="str"/>
      <x:c r="I50" s="94"/>
    </x:row>
    <x:row r="51" ht="42" customHeight="1">
      <x:c r="A51" s="94" t="str">
        <x:v>B 全面刷新</x:v>
      </x:c>
      <x:c r="B51" s="94" t="str">
        <x:v>継続36か月</x:v>
      </x:c>
      <x:c r="C51" s="97" t="n">
        <x:v>90</x:v>
      </x:c>
      <x:c r="D51" s="97" t="n">
        <x:v>72</x:v>
      </x:c>
      <x:c r="E51" s="97" t="n">
        <x:v>0.5</x:v>
      </x:c>
      <x:c r="F51" s="94" t="n">
        <x:f>IF(COUNT(D51:E51)=2,D51*E51,"未確認")</x:f>
        <x:v>36</x:v>
      </x:c>
      <x:c r="G51" s="94" t="n">
        <x:f>C51+F51</x:f>
        <x:v>126</x:v>
      </x:c>
      <x:c r="H51" s="94" t="str"/>
      <x:c r="I51" s="94"/>
    </x:row>
    <x:row r="52" ht="42" customHeight="1">
      <x:c r="A52" s="94" t="str">
        <x:v>B 全面刷新</x:v>
      </x:c>
      <x:c r="B52" s="94" t="str">
        <x:v>移行・教育等</x:v>
      </x:c>
      <x:c r="C52" s="97" t="n">
        <x:v>62</x:v>
      </x:c>
      <x:c r="D52" s="97" t="n">
        <x:v>100</x:v>
      </x:c>
      <x:c r="E52" s="97" t="n">
        <x:v>0.5</x:v>
      </x:c>
      <x:c r="F52" s="94" t="n">
        <x:f>IF(COUNT(D52:E52)=2,D52*E52,"未確認")</x:f>
        <x:v>50</x:v>
      </x:c>
      <x:c r="G52" s="94" t="n">
        <x:f>C52+F52</x:f>
        <x:v>112</x:v>
      </x:c>
      <x:c r="H52" s="94" t="str"/>
      <x:c r="I52" s="94"/>
    </x:row>
    <x:row r="53" ht="42" customHeight="1">
      <x:c r="A53" s="106" t="str">
        <x:v>B 全面刷新</x:v>
      </x:c>
      <x:c r="B53" s="106" t="str">
        <x:v>36か月計</x:v>
      </x:c>
      <x:c r="C53" s="107" t="n">
        <x:f>SUM(C50:C52)</x:f>
        <x:v>412</x:v>
      </x:c>
      <x:c r="D53" s="107" t="n">
        <x:f>SUM(D50:D52)</x:f>
        <x:v>252</x:v>
      </x:c>
      <x:c r="E53" s="107"/>
      <x:c r="F53" s="106" t="n">
        <x:f>SUM(F50:F52)</x:f>
        <x:v>126</x:v>
      </x:c>
      <x:c r="G53" s="106" t="n">
        <x:f>SUM(G50:G52)</x:f>
        <x:v>538</x:v>
      </x:c>
      <x:c r="H53" s="106" t="str">
        <x:v>内訳合計</x:v>
      </x:c>
      <x:c r="I53" s="106"/>
    </x:row>
  </x:sheetData>
  <x:mergeCells>
    <x:mergeCell ref="A2:I3"/>
    <x:mergeCell ref="A11:I12"/>
    <x:mergeCell ref="A14:I15"/>
    <x:mergeCell ref="A35:I36"/>
    <x:mergeCell ref="H17:I17"/>
    <x:mergeCell ref="H18:I18"/>
    <x:mergeCell ref="H19:I19"/>
    <x:mergeCell ref="H20:I20"/>
    <x:mergeCell ref="H21:I21"/>
    <x:mergeCell ref="H22:I22"/>
    <x:mergeCell ref="H23:I23"/>
    <x:mergeCell ref="H24:I24"/>
    <x:mergeCell ref="H25:I25"/>
    <x:mergeCell ref="H26:I26"/>
    <x:mergeCell ref="H27:I27"/>
    <x:mergeCell ref="H28:I28"/>
    <x:mergeCell ref="H29:I29"/>
    <x:mergeCell ref="H30:I30"/>
    <x:mergeCell ref="H31:I31"/>
    <x:mergeCell ref="H32:I32"/>
    <x:mergeCell ref="H33:I33"/>
    <x:mergeCell ref="H37:I37"/>
    <x:mergeCell ref="H38:I38"/>
    <x:mergeCell ref="H39:I39"/>
    <x:mergeCell ref="H40:I40"/>
    <x:mergeCell ref="H41:I41"/>
    <x:mergeCell ref="H42:I42"/>
    <x:mergeCell ref="H43:I43"/>
    <x:mergeCell ref="H44:I44"/>
    <x:mergeCell ref="H45:I45"/>
    <x:mergeCell ref="H46:I46"/>
    <x:mergeCell ref="H47:I47"/>
    <x:mergeCell ref="H48:I48"/>
    <x:mergeCell ref="H49:I49"/>
    <x:mergeCell ref="H50:I50"/>
    <x:mergeCell ref="H51:I51"/>
    <x:mergeCell ref="H52:I52"/>
    <x:mergeCell ref="H53:I53"/>
  </x:mergeCells>
  <x:pageMargins left="0.7" right="0.7" top="0.75" bottom="0.75" header="0.3" footer="0.3"/>
</x:worksheet>
</file>

<file path=xl/worksheets/sheet15.xml><?xml version="1.0" encoding="utf-8"?>
<x:worksheet xmlns:x="http://schemas.openxmlformats.org/spreadsheetml/2006/main">
  <x:sheetFormatPr defaultRowHeight="15"/>
  <x:cols>
    <x:col min="1" max="1" width="28" hidden="0" customWidth="1"/>
    <x:col min="2" max="2" width="19" hidden="0" customWidth="1"/>
    <x:col min="3" max="3" width="19" hidden="0" customWidth="1"/>
    <x:col min="4" max="4" width="19" hidden="0" customWidth="1"/>
    <x:col min="5" max="5" width="19" hidden="0" customWidth="1"/>
    <x:col min="6" max="6" width="19" hidden="0" customWidth="1"/>
  </x:cols>
  <x:sheetData>
    <x:row r="1" ht="36" customHeight="1">
      <x:c r="A1" s="92" t="str">
        <x:v>転記時間が減る場合の比較（説明用の別条件）</x:v>
      </x:c>
      <x:c r="B1" s="92"/>
      <x:c r="C1" s="92"/>
      <x:c r="D1" s="92"/>
      <x:c r="E1" s="92"/>
      <x:c r="F1" s="92"/>
    </x:row>
    <x:row r="2">
      <x:c r="A2" s="93"/>
      <x:c r="B2" s="93"/>
      <x:c r="C2" s="93"/>
      <x:c r="D2" s="93"/>
      <x:c r="E2" s="93"/>
      <x:c r="F2" s="93"/>
    </x:row>
    <x:row r="3" ht="42" customHeight="1">
      <x:c r="A3" s="96" t="str">
        <x:v>条件</x:v>
      </x:c>
      <x:c r="B3" s="96" t="str">
        <x:v>月の外部支出（万円）</x:v>
      </x:c>
      <x:c r="C3" s="96" t="str">
        <x:v>月の転記（時間）</x:v>
      </x:c>
      <x:c r="D3" s="96" t="str">
        <x:v>時間単価（万円）</x:v>
      </x:c>
      <x:c r="E3" s="96" t="str">
        <x:v>時間換算（万円）</x:v>
      </x:c>
      <x:c r="F3" s="96" t="str">
        <x:v>月の総負担（万円）</x:v>
      </x:c>
    </x:row>
    <x:row r="4" ht="42" customHeight="1">
      <x:c r="A4" s="94" t="str">
        <x:v>元の条件</x:v>
      </x:c>
      <x:c r="B4" s="97" t="n">
        <x:v>2</x:v>
      </x:c>
      <x:c r="C4" s="97" t="n">
        <x:v>8</x:v>
      </x:c>
      <x:c r="D4" s="97" t="n">
        <x:v>0.5</x:v>
      </x:c>
      <x:c r="E4" s="98" t="n">
        <x:f>C4*D4</x:f>
        <x:v>4</x:v>
      </x:c>
      <x:c r="F4" s="98" t="n">
        <x:f>B4+E4</x:f>
        <x:v>6</x:v>
      </x:c>
    </x:row>
    <x:row r="5" ht="42" customHeight="1">
      <x:c r="A5" s="94" t="str">
        <x:v>時間が減った条件</x:v>
      </x:c>
      <x:c r="B5" s="97" t="n">
        <x:v>2</x:v>
      </x:c>
      <x:c r="C5" s="97" t="n">
        <x:v>4</x:v>
      </x:c>
      <x:c r="D5" s="97" t="n">
        <x:v>0.5</x:v>
      </x:c>
      <x:c r="E5" s="98" t="n">
        <x:f>C5*D5</x:f>
        <x:v>2</x:v>
      </x:c>
      <x:c r="F5" s="98" t="n">
        <x:f>B5+E5</x:f>
        <x:v>4</x:v>
      </x:c>
    </x:row>
    <x:row r="6" ht="42" customHeight="1">
      <x:c r="A6" s="94"/>
      <x:c r="B6" s="94"/>
      <x:c r="C6" s="94"/>
      <x:c r="D6" s="94"/>
      <x:c r="E6" s="94"/>
      <x:c r="F6" s="94"/>
    </x:row>
    <x:row r="7" ht="42" customHeight="1">
      <x:c r="A7" s="94" t="str">
        <x:v>初期12万円＋月の総負担×36か月＋移行・教育等12万円</x:v>
      </x:c>
      <x:c r="B7" s="94"/>
      <x:c r="C7" s="94"/>
      <x:c r="D7" s="94"/>
      <x:c r="E7" s="94"/>
      <x:c r="F7" s="94"/>
    </x:row>
    <x:row r="8" ht="42" customHeight="1">
      <x:c r="A8" s="94" t="str">
        <x:v>元の36か月総負担</x:v>
      </x:c>
      <x:c r="B8" s="98" t="n">
        <x:f>12+F4*36+12</x:f>
        <x:v>240</x:v>
      </x:c>
      <x:c r="C8" s="94"/>
      <x:c r="D8" s="94"/>
      <x:c r="E8" s="94"/>
      <x:c r="F8" s="94"/>
    </x:row>
    <x:row r="9" ht="42" customHeight="1">
      <x:c r="A9" s="94" t="str">
        <x:v>時間減少後の総負担</x:v>
      </x:c>
      <x:c r="B9" s="98" t="n">
        <x:f>12+F5*36+12</x:f>
        <x:v>168</x:v>
      </x:c>
      <x:c r="C9" s="94"/>
      <x:c r="D9" s="94"/>
      <x:c r="E9" s="94"/>
      <x:c r="F9" s="94"/>
    </x:row>
    <x:row r="10" ht="42" customHeight="1">
      <x:c r="A10" s="94"/>
      <x:c r="B10" s="94"/>
      <x:c r="C10" s="94"/>
      <x:c r="D10" s="94"/>
      <x:c r="E10" s="94"/>
      <x:c r="F10" s="94"/>
    </x:row>
    <x:row r="11" ht="42" customHeight="1">
      <x:c r="A11" s="94" t="str">
        <x:v>転記負担を許容しただけなら月6万円・総負担240万円のままです。支払額が2万円減る例ではありません。</x:v>
      </x:c>
      <x:c r="B11" s="94"/>
      <x:c r="C11" s="94"/>
      <x:c r="D11" s="94"/>
      <x:c r="E11" s="94"/>
      <x:c r="F11" s="94"/>
    </x:row>
    <x:row r="12" ht="60" customHeight="1">
      <x:c r="A12" s="94" t="str">
        <x:v>初期は外部10＋時間換算2、移行等は外部6＋時間換算6。36か月の外部支出は88万円のまま、時間換算が152→80万円に減ります。</x:v>
      </x:c>
      <x:c r="B12" s="94"/>
      <x:c r="C12" s="94"/>
      <x:c r="D12" s="94"/>
      <x:c r="E12" s="94"/>
      <x:c r="F12" s="94"/>
    </x:row>
  </x:sheetData>
  <x:mergeCells>
    <x:mergeCell ref="A1:F1"/>
    <x:mergeCell ref="A7:F7"/>
    <x:mergeCell ref="A11:F11"/>
    <x:mergeCell ref="A12:F12"/>
  </x:mergeCells>
  <x:pageMargins left="0.7" right="0.7" top="0.75" bottom="0.75" header="0.3" footer="0.3"/>
</x:worksheet>
</file>