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ables/table1.xml" ContentType="application/vnd.openxmlformats-officedocument.spreadsheetml.table+xml"/>
  <Override PartName="/xl/worksheets/sheet7.xml" ContentType="application/vnd.openxmlformats-officedocument.spreadsheetml.worksheet+xml"/>
  <Override PartName="/xl/tables/table2.xml" ContentType="application/vnd.openxmlformats-officedocument.spreadsheetml.table+xml"/>
  <Override PartName="/xl/worksheets/sheet8.xml" ContentType="application/vnd.openxmlformats-officedocument.spreadsheetml.worksheet+xml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935e51fca644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はじめに" sheetId="1" r:id="R15ab1e8638244829"/>
    <x:sheet xmlns:r="http://schemas.openxmlformats.org/officeDocument/2006/relationships" name="記入例" sheetId="2" r:id="R8a569b21744a468e"/>
    <x:sheet xmlns:r="http://schemas.openxmlformats.org/officeDocument/2006/relationships" name="空欄_対象範囲" sheetId="3" r:id="R0f538104a7b046dd"/>
    <x:sheet xmlns:r="http://schemas.openxmlformats.org/officeDocument/2006/relationships" name="空欄_契約条件" sheetId="4" r:id="R5e0a3484e1264dca"/>
    <x:sheet xmlns:r="http://schemas.openxmlformats.org/officeDocument/2006/relationships" name="契約条件" sheetId="5" r:id="R1190d4da10e94155"/>
    <x:sheet xmlns:r="http://schemas.openxmlformats.org/officeDocument/2006/relationships" name="照合明細" sheetId="6" r:id="R6f68ca19a3354c27"/>
    <x:sheet xmlns:r="http://schemas.openxmlformats.org/officeDocument/2006/relationships" name="取込台帳" sheetId="7" r:id="Re57046f3362f416c"/>
    <x:sheet xmlns:r="http://schemas.openxmlformats.org/officeDocument/2006/relationships" name="著者配分" sheetId="8" r:id="Rc25fb8baf3d447c7"/>
    <x:sheet xmlns:r="http://schemas.openxmlformats.org/officeDocument/2006/relationships" name="訂正と保留" sheetId="9" r:id="Re1c196a680a34a47"/>
    <x:sheet xmlns:r="http://schemas.openxmlformats.org/officeDocument/2006/relationships" name="入金台帳" sheetId="10" r:id="R8be74dc62eec4074"/>
    <x:sheet xmlns:r="http://schemas.openxmlformats.org/officeDocument/2006/relationships" name="項目説明" sheetId="11" r:id="Re48e0f48b4194be6"/>
    <x:sheet xmlns:r="http://schemas.openxmlformats.org/officeDocument/2006/relationships" name="検算" sheetId="12" r:id="Re6d3436bef854e5a"/>
    <x:sheet xmlns:r="http://schemas.openxmlformats.org/officeDocument/2006/relationships" name="掲載用" sheetId="13" r:id="Rf93e8559b9b0445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7">
    <x:numFmt numFmtId="200" formatCode="yyyy-mm-dd"/>
    <x:numFmt numFmtId="201" formatCode="yyyy-mm"/>
    <x:numFmt numFmtId="202" formatCode="0%"/>
    <x:numFmt numFmtId="203" formatCode="#,##0;[Red]-#,##0;0"/>
    <x:numFmt numFmtId="204" formatCode="#,##0&quot; 円&quot;"/>
    <x:numFmt numFmtId="205" formatCode="#,##0&quot; 円&quot;;[Red]-#,##0&quot; 円&quot;"/>
    <x:numFmt numFmtId="206" formatCode="0&quot; 冊&quot;"/>
  </x:numFmts>
  <x:fonts count="23">
    <x:font>
      <x:sz val="11"/>
      <x:name val="Carlito"/>
    </x:font>
    <x:font>
      <x:sz val="10"/>
      <x:color rgb="FF203442"/>
      <x:name val="Noto Sans CJK JP"/>
    </x:font>
    <x:font>
      <x:b/>
      <x:sz val="18"/>
      <x:color rgb="FFFFFFFF"/>
      <x:name val="Noto Sans CJK JP"/>
    </x:font>
    <x:font>
      <x:sz val="10"/>
      <x:color rgb="FF607480"/>
      <x:name val="Noto Sans CJK JP"/>
    </x:font>
    <x:font>
      <x:b/>
      <x:sz val="10"/>
      <x:color rgb="FFFFFFFF"/>
      <x:name val="Noto Sans CJK JP"/>
    </x:font>
    <x:font>
      <x:sz val="10"/>
      <x:color rgb="FF175CA1"/>
      <x:name val="Noto Sans CJK JP"/>
    </x:font>
    <x:font>
      <x:sz val="11"/>
      <x:color rgb="FF175CA1"/>
      <x:name val="Carlito"/>
    </x:font>
    <x:font>
      <x:sz val="10"/>
      <x:color rgb="FF607480"/>
      <x:name val="Noto Sans CJK JP"/>
    </x:font>
    <x:font>
      <x:b/>
      <x:sz val="13"/>
      <x:color rgb="FFFFFFFF"/>
      <x:name val="Noto Sans CJK JP"/>
    </x:font>
    <x:font>
      <x:sz val="11"/>
      <x:color rgb="FF203442"/>
      <x:name val="Noto Sans CJK JP"/>
    </x:font>
    <x:font>
      <x:b/>
      <x:sz val="10"/>
      <x:color rgb="FF203442"/>
      <x:name val="Noto Sans CJK JP"/>
    </x:font>
    <x:font>
      <x:b/>
      <x:sz val="14"/>
      <x:color rgb="FFFFFFFF"/>
      <x:name val="Noto Sans CJK JP"/>
    </x:font>
    <x:font>
      <x:sz val="18"/>
      <x:color rgb="FF203442"/>
      <x:name val="Noto Sans CJK JP"/>
    </x:font>
    <x:font>
      <x:b/>
      <x:sz val="25"/>
      <x:color rgb="FFFFFFFF"/>
      <x:name val="Noto Sans CJK JP"/>
    </x:font>
    <x:font>
      <x:sz val="15"/>
      <x:color rgb="FF607480"/>
      <x:name val="Noto Sans CJK JP"/>
    </x:font>
    <x:font>
      <x:sz val="18"/>
      <x:color rgb="FF203442"/>
      <x:name val="Noto Sans CJK JP"/>
    </x:font>
    <x:font>
      <x:b/>
      <x:sz val="21"/>
      <x:color rgb="FFFFFFFF"/>
      <x:name val="Noto Sans CJK JP"/>
    </x:font>
    <x:font>
      <x:b/>
      <x:sz val="20"/>
      <x:color rgb="FF203442"/>
      <x:name val="Noto Sans CJK JP"/>
    </x:font>
    <x:font>
      <x:b/>
      <x:sz val="29"/>
      <x:color rgb="FF203442"/>
      <x:name val="Noto Sans CJK JP"/>
    </x:font>
    <x:font>
      <x:b/>
      <x:sz val="18"/>
      <x:color rgb="FFAD6200"/>
      <x:name val="Noto Sans CJK JP"/>
    </x:font>
    <x:font>
      <x:sz val="17"/>
      <x:color rgb="FF203442"/>
      <x:name val="Noto Sans CJK JP"/>
    </x:font>
    <x:font>
      <x:sz val="16"/>
      <x:color rgb="FF203442"/>
      <x:name val="Noto Sans CJK JP"/>
    </x:font>
    <x:font>
      <x:sz val="16"/>
      <x:color rgb="FF607480"/>
      <x:name val="Noto Sans CJK JP"/>
    </x:font>
  </x:fonts>
  <x:fills count="10">
    <x:fill>
      <x:patternFill patternType="none"/>
    </x:fill>
    <x:fill>
      <x:patternFill patternType="gray125"/>
    </x:fill>
    <x:fill>
      <x:patternFill patternType="solid">
        <x:fgColor rgb="FF18354A"/>
      </x:patternFill>
    </x:fill>
    <x:fill>
      <x:patternFill patternType="solid">
        <x:fgColor rgb="FFEAF5F6"/>
      </x:patternFill>
    </x:fill>
    <x:fill>
      <x:patternFill patternType="solid">
        <x:fgColor rgb="FF087E8B"/>
      </x:patternFill>
    </x:fill>
    <x:fill>
      <x:patternFill patternType="solid">
        <x:fgColor rgb="FFF4F7FA"/>
      </x:patternFill>
    </x:fill>
    <x:fill>
      <x:patternFill patternType="solid">
        <x:fgColor rgb="FFEFF6FF"/>
      </x:patternFill>
    </x:fill>
    <x:fill>
      <x:patternFill patternType="solid">
        <x:fgColor rgb="FFFFF1D6"/>
      </x:patternFill>
    </x:fill>
    <x:fill>
      <x:patternFill patternType="solid">
        <x:fgColor rgb="FFFFFFFF"/>
      </x:patternFill>
    </x:fill>
    <x:fill>
      <x:patternFill patternType="solid">
        <x:fgColor rgb="FFEFF3FA"/>
      </x:patternFill>
    </x:fill>
  </x:fills>
  <x:borders count="2">
    <x:border/>
    <x:border/>
  </x:borders>
  <x:cellStyleXfs count="1">
    <x:xf numFmtId="0" fontId="0" fillId="0" borderId="0"/>
  </x:cellStyleXfs>
  <x:cellXfs count="17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/>
    <x:xf numFmtId="0" fontId="1" fillId="0" borderId="1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2" fillId="2" borderId="0" xfId="0" applyNumberFormat="1" applyFont="1" applyFill="1" applyBorder="1" applyAlignment="1">
      <x:alignment vertical="center" wrapText="1"/>
    </x:xf>
    <x:xf numFmtId="0" fontId="1" fillId="2" borderId="1" xfId="0" applyNumberFormat="1" applyFont="1" applyFill="1" applyBorder="1" applyAlignment="1">
      <x:alignment vertical="center" wrapText="1"/>
    </x:xf>
    <x:xf numFmtId="0" fontId="2" fillId="2" borderId="1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vertical="center" wrapText="1"/>
    </x:xf>
    <x:xf numFmtId="0" fontId="1" fillId="3" borderId="1" xfId="0" applyNumberFormat="1" applyFont="1" applyFill="1" applyBorder="1" applyAlignment="1">
      <x:alignment vertical="center" wrapText="1"/>
    </x:xf>
    <x:xf numFmtId="0" fontId="3" fillId="3" borderId="1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center" wrapText="1"/>
    </x:xf>
    <x:xf numFmtId="0" fontId="4" fillId="4" borderId="1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 wrapText="1"/>
    </x:xf>
    <x:xf numFmtId="0" fontId="1" fillId="5" borderId="1" xfId="0" applyNumberFormat="1" applyFont="1" applyFill="1" applyBorder="1" applyAlignment="1">
      <x:alignment vertical="center" wrapText="1"/>
    </x:xf>
    <x:xf numFmtId="0" fontId="5" fillId="5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/>
    <x:xf numFmtId="0" fontId="5" fillId="5" borderId="1" xfId="0" applyNumberFormat="1" applyFont="1" applyFill="1" applyBorder="1" applyAlignment="1">
      <x:alignment vertical="center" wrapText="1"/>
    </x:xf>
    <x:xf numFmtId="0" fontId="5" fillId="0" borderId="1" xfId="0" applyNumberFormat="1" applyFont="1" applyFill="1" applyBorder="1" applyAlignment="1">
      <x:alignment vertical="center" wrapText="1"/>
    </x:xf>
    <x:xf numFmtId="0" fontId="6" fillId="0" borderId="1" xfId="0" applyNumberFormat="1" applyFont="1" applyFill="1" applyBorder="1"/>
    <x:xf numFmtId="200" fontId="5" fillId="5" borderId="0" xfId="0" applyNumberFormat="1" applyFont="1" applyFill="1" applyBorder="1" applyAlignment="1">
      <x:alignment vertical="center" wrapText="1"/>
    </x:xf>
    <x:xf numFmtId="200" fontId="5" fillId="5" borderId="1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5" fillId="0" borderId="1" xfId="0" applyNumberFormat="1" applyFont="1" applyFill="1" applyBorder="1" applyAlignment="1">
      <x:alignment vertical="center" wrapText="1"/>
    </x:xf>
    <x:xf numFmtId="201" fontId="5" fillId="5" borderId="0" xfId="0" applyNumberFormat="1" applyFont="1" applyFill="1" applyBorder="1" applyAlignment="1">
      <x:alignment vertical="center" wrapText="1"/>
    </x:xf>
    <x:xf numFmtId="201" fontId="5" fillId="5" borderId="1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201" fontId="5" fillId="0" borderId="1" xfId="0" applyNumberFormat="1" applyFont="1" applyFill="1" applyBorder="1" applyAlignment="1">
      <x:alignment vertical="center" wrapText="1"/>
    </x:xf>
    <x:xf numFmtId="202" fontId="5" fillId="5" borderId="0" xfId="0" applyNumberFormat="1" applyFont="1" applyFill="1" applyBorder="1" applyAlignment="1">
      <x:alignment vertical="center" wrapText="1"/>
    </x:xf>
    <x:xf numFmtId="202" fontId="5" fillId="5" borderId="1" xfId="0" applyNumberFormat="1" applyFont="1" applyFill="1" applyBorder="1" applyAlignment="1">
      <x:alignment vertical="center" wrapText="1"/>
    </x:xf>
    <x:xf numFmtId="202" fontId="5" fillId="0" borderId="0" xfId="0" applyNumberFormat="1" applyFont="1" applyFill="1" applyBorder="1" applyAlignment="1">
      <x:alignment vertical="center" wrapText="1"/>
    </x:xf>
    <x:xf numFmtId="202" fontId="5" fillId="0" borderId="1" xfId="0" applyNumberFormat="1" applyFont="1" applyFill="1" applyBorder="1" applyAlignment="1">
      <x:alignment vertical="center" wrapText="1"/>
    </x:xf>
    <x:xf numFmtId="0" fontId="1" fillId="6" borderId="0" xfId="0" applyNumberFormat="1" applyFont="1" applyFill="1" applyBorder="1" applyAlignment="1">
      <x:alignment vertical="center" wrapText="1"/>
    </x:xf>
    <x:xf numFmtId="0" fontId="1" fillId="6" borderId="1" xfId="0" applyNumberFormat="1" applyFont="1" applyFill="1" applyBorder="1" applyAlignment="1">
      <x:alignment vertical="center" wrapText="1"/>
    </x:xf>
    <x:xf numFmtId="0" fontId="5" fillId="6" borderId="0" xfId="0" applyNumberFormat="1" applyFont="1" applyFill="1" applyBorder="1" applyAlignment="1">
      <x:alignment vertical="center" wrapText="1"/>
    </x:xf>
    <x:xf numFmtId="0" fontId="5" fillId="6" borderId="1" xfId="0" applyNumberFormat="1" applyFont="1" applyFill="1" applyBorder="1" applyAlignment="1">
      <x:alignment vertical="center" wrapText="1"/>
    </x:xf>
    <x:xf numFmtId="203" fontId="5" fillId="6" borderId="0" xfId="0" applyNumberFormat="1" applyFont="1" applyFill="1" applyBorder="1" applyAlignment="1">
      <x:alignment vertical="center" wrapText="1"/>
    </x:xf>
    <x:xf numFmtId="203" fontId="5" fillId="6" borderId="1" xfId="0" applyNumberFormat="1" applyFont="1" applyFill="1" applyBorder="1" applyAlignment="1">
      <x:alignment vertical="center" wrapText="1"/>
    </x:xf>
    <x:xf numFmtId="201" fontId="1" fillId="5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 wrapText="1"/>
    </x:xf>
    <x:xf numFmtId="201" fontId="1" fillId="5" borderId="1" xfId="0" applyNumberFormat="1" applyFont="1" applyFill="1" applyBorder="1" applyAlignment="1">
      <x:alignment vertical="center" wrapText="1"/>
    </x:xf>
    <x:xf numFmtId="201" fontId="1" fillId="0" borderId="1" xfId="0" applyNumberFormat="1" applyFont="1" applyFill="1" applyBorder="1" applyAlignment="1">
      <x:alignment vertical="center" wrapText="1"/>
    </x:xf>
    <x:xf numFmtId="203" fontId="1" fillId="5" borderId="0" xfId="0" applyNumberFormat="1" applyFont="1" applyFill="1" applyBorder="1" applyAlignment="1">
      <x:alignment vertical="center" wrapText="1"/>
    </x:xf>
    <x:xf numFmtId="203" fontId="1" fillId="0" borderId="0" xfId="0" applyNumberFormat="1" applyFont="1" applyFill="1" applyBorder="1" applyAlignment="1">
      <x:alignment vertical="center" wrapText="1"/>
    </x:xf>
    <x:xf numFmtId="203" fontId="1" fillId="5" borderId="1" xfId="0" applyNumberFormat="1" applyFont="1" applyFill="1" applyBorder="1" applyAlignment="1">
      <x:alignment vertical="center" wrapText="1"/>
    </x:xf>
    <x:xf numFmtId="203" fontId="1" fillId="0" borderId="1" xfId="0" applyNumberFormat="1" applyFont="1" applyFill="1" applyBorder="1" applyAlignment="1">
      <x:alignment vertical="center" wrapText="1"/>
    </x:xf>
    <x:xf numFmtId="0" fontId="1" fillId="7" borderId="0" xfId="0" applyNumberFormat="1" applyFont="1" applyFill="1" applyBorder="1" applyAlignment="1">
      <x:alignment vertical="center" wrapText="1"/>
    </x:xf>
    <x:xf numFmtId="201" fontId="1" fillId="7" borderId="0" xfId="0" applyNumberFormat="1" applyFont="1" applyFill="1" applyBorder="1" applyAlignment="1">
      <x:alignment vertical="center" wrapText="1"/>
    </x:xf>
    <x:xf numFmtId="203" fontId="1" fillId="7" borderId="0" xfId="0" applyNumberFormat="1" applyFont="1" applyFill="1" applyBorder="1" applyAlignment="1">
      <x:alignment vertical="center" wrapText="1"/>
    </x:xf>
    <x:xf numFmtId="0" fontId="1" fillId="7" borderId="1" xfId="0" applyNumberFormat="1" applyFont="1" applyFill="1" applyBorder="1" applyAlignment="1">
      <x:alignment vertical="center" wrapText="1"/>
    </x:xf>
    <x:xf numFmtId="201" fontId="1" fillId="7" borderId="1" xfId="0" applyNumberFormat="1" applyFont="1" applyFill="1" applyBorder="1" applyAlignment="1">
      <x:alignment vertical="center" wrapText="1"/>
    </x:xf>
    <x:xf numFmtId="203" fontId="1" fillId="7" borderId="1" xfId="0" applyNumberFormat="1" applyFont="1" applyFill="1" applyBorder="1" applyAlignment="1">
      <x:alignment vertical="center" wrapText="1"/>
    </x:xf>
    <x:xf numFmtId="0" fontId="7" fillId="5" borderId="0" xfId="0" applyNumberFormat="1" applyFont="1" applyFill="1" applyBorder="1" applyAlignment="1">
      <x:alignment vertical="center" wrapText="1"/>
    </x:xf>
    <x:xf numFmtId="201" fontId="7" fillId="5" borderId="0" xfId="0" applyNumberFormat="1" applyFont="1" applyFill="1" applyBorder="1" applyAlignment="1">
      <x:alignment vertical="center" wrapText="1"/>
    </x:xf>
    <x:xf numFmtId="203" fontId="7" fillId="5" borderId="0" xfId="0" applyNumberFormat="1" applyFont="1" applyFill="1" applyBorder="1" applyAlignment="1">
      <x:alignment vertical="center" wrapText="1"/>
    </x:xf>
    <x:xf numFmtId="0" fontId="7" fillId="5" borderId="1" xfId="0" applyNumberFormat="1" applyFont="1" applyFill="1" applyBorder="1" applyAlignment="1">
      <x:alignment vertical="center" wrapText="1"/>
    </x:xf>
    <x:xf numFmtId="201" fontId="7" fillId="5" borderId="1" xfId="0" applyNumberFormat="1" applyFont="1" applyFill="1" applyBorder="1" applyAlignment="1">
      <x:alignment vertical="center" wrapText="1"/>
    </x:xf>
    <x:xf numFmtId="203" fontId="7" fillId="5" borderId="1" xfId="0" applyNumberFormat="1" applyFont="1" applyFill="1" applyBorder="1" applyAlignment="1">
      <x:alignment vertical="center" wrapText="1"/>
    </x:xf>
    <x:xf numFmtId="200" fontId="1" fillId="5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0" fontId="1" fillId="5" borderId="1" xfId="0" applyNumberFormat="1" applyFont="1" applyFill="1" applyBorder="1" applyAlignment="1">
      <x:alignment vertical="center" wrapText="1"/>
    </x:xf>
    <x:xf numFmtId="200" fontId="1" fillId="0" borderId="1" xfId="0" applyNumberFormat="1" applyFont="1" applyFill="1" applyBorder="1" applyAlignment="1">
      <x:alignment vertical="center" wrapText="1"/>
    </x:xf>
    <x:xf numFmtId="202" fontId="1" fillId="5" borderId="0" xfId="0" applyNumberFormat="1" applyFont="1" applyFill="1" applyBorder="1" applyAlignment="1">
      <x:alignment vertical="center" wrapText="1"/>
    </x:xf>
    <x:xf numFmtId="202" fontId="1" fillId="5" borderId="1" xfId="0" applyNumberFormat="1" applyFont="1" applyFill="1" applyBorder="1" applyAlignment="1">
      <x:alignment vertical="center" wrapText="1"/>
    </x:xf>
    <x:xf numFmtId="203" fontId="1" fillId="2" borderId="0" xfId="0" applyNumberFormat="1" applyFont="1" applyFill="1" applyBorder="1" applyAlignment="1">
      <x:alignment vertical="center" wrapText="1"/>
    </x:xf>
    <x:xf numFmtId="0" fontId="8" fillId="2" borderId="0" xfId="0" applyNumberFormat="1" applyFont="1" applyFill="1" applyBorder="1" applyAlignment="1">
      <x:alignment vertical="center" wrapText="1"/>
    </x:xf>
    <x:xf numFmtId="203" fontId="8" fillId="2" borderId="0" xfId="0" applyNumberFormat="1" applyFont="1" applyFill="1" applyBorder="1" applyAlignment="1">
      <x:alignment vertical="center" wrapText="1"/>
    </x:xf>
    <x:xf numFmtId="203" fontId="1" fillId="2" borderId="1" xfId="0" applyNumberFormat="1" applyFont="1" applyFill="1" applyBorder="1" applyAlignment="1">
      <x:alignment vertical="center" wrapText="1"/>
    </x:xf>
    <x:xf numFmtId="0" fontId="8" fillId="2" borderId="1" xfId="0" applyNumberFormat="1" applyFont="1" applyFill="1" applyBorder="1" applyAlignment="1">
      <x:alignment vertical="center" wrapText="1"/>
    </x:xf>
    <x:xf numFmtId="203" fontId="8" fillId="2" borderId="1" xfId="0" applyNumberFormat="1" applyFont="1" applyFill="1" applyBorder="1" applyAlignment="1">
      <x:alignment vertical="center" wrapText="1"/>
    </x:xf>
    <x:xf numFmtId="204" fontId="1" fillId="5" borderId="0" xfId="0" applyNumberFormat="1" applyFont="1" applyFill="1" applyBorder="1" applyAlignment="1">
      <x:alignment vertical="center" wrapText="1"/>
    </x:xf>
    <x:xf numFmtId="204" fontId="1" fillId="0" borderId="0" xfId="0" applyNumberFormat="1" applyFont="1" applyFill="1" applyBorder="1" applyAlignment="1">
      <x:alignment vertical="center" wrapText="1"/>
    </x:xf>
    <x:xf numFmtId="204" fontId="1" fillId="5" borderId="1" xfId="0" applyNumberFormat="1" applyFont="1" applyFill="1" applyBorder="1" applyAlignment="1">
      <x:alignment vertical="center" wrapText="1"/>
    </x:xf>
    <x:xf numFmtId="204" fontId="1" fillId="0" borderId="1" xfId="0" applyNumberFormat="1" applyFont="1" applyFill="1" applyBorder="1" applyAlignment="1">
      <x:alignment vertical="center" wrapText="1"/>
    </x:xf>
    <x:xf numFmtId="202" fontId="1" fillId="0" borderId="0" xfId="0" applyNumberFormat="1" applyFont="1" applyFill="1" applyBorder="1" applyAlignment="1">
      <x:alignment vertical="center" wrapText="1"/>
    </x:xf>
    <x:xf numFmtId="202" fontId="1" fillId="0" borderId="1" xfId="0" applyNumberFormat="1" applyFont="1" applyFill="1" applyBorder="1" applyAlignment="1">
      <x:alignment vertical="center" wrapText="1"/>
    </x:xf>
    <x:xf numFmtId="0" fontId="9" fillId="7" borderId="0" xfId="0" applyNumberFormat="1" applyFont="1" applyFill="1" applyBorder="1" applyAlignment="1">
      <x:alignment vertical="center" wrapText="1"/>
    </x:xf>
    <x:xf numFmtId="0" fontId="9" fillId="7" borderId="1" xfId="0" applyNumberFormat="1" applyFont="1" applyFill="1" applyBorder="1" applyAlignment="1">
      <x:alignment vertical="center" wrapText="1"/>
    </x:xf>
    <x:xf numFmtId="205" fontId="1" fillId="0" borderId="0" xfId="0" applyNumberFormat="1" applyFont="1" applyFill="1" applyBorder="1" applyAlignment="1">
      <x:alignment vertical="center" wrapText="1"/>
    </x:xf>
    <x:xf numFmtId="205" fontId="1" fillId="0" borderId="1" xfId="0" applyNumberFormat="1" applyFont="1" applyFill="1" applyBorder="1" applyAlignment="1">
      <x:alignment vertical="center" wrapText="1"/>
    </x:xf>
    <x:xf numFmtId="206" fontId="1" fillId="5" borderId="0" xfId="0" applyNumberFormat="1" applyFont="1" applyFill="1" applyBorder="1" applyAlignment="1">
      <x:alignment vertical="center" wrapText="1"/>
    </x:xf>
    <x:xf numFmtId="206" fontId="1" fillId="5" borderId="1" xfId="0" applyNumberFormat="1" applyFont="1" applyFill="1" applyBorder="1" applyAlignment="1">
      <x:alignment vertical="center" wrapText="1"/>
    </x:xf>
    <x:xf numFmtId="0" fontId="9" fillId="3" borderId="0" xfId="0" applyNumberFormat="1" applyFont="1" applyFill="1" applyBorder="1" applyAlignment="1">
      <x:alignment vertical="center" wrapText="1"/>
    </x:xf>
    <x:xf numFmtId="0" fontId="9" fillId="3" borderId="1" xfId="0" applyNumberFormat="1" applyFont="1" applyFill="1" applyBorder="1" applyAlignment="1">
      <x:alignment vertical="center" wrapText="1"/>
    </x:xf>
    <x:xf numFmtId="0" fontId="10" fillId="5" borderId="0" xfId="0" applyNumberFormat="1" applyFont="1" applyFill="1" applyBorder="1" applyAlignment="1">
      <x:alignment vertical="center" wrapText="1"/>
    </x:xf>
    <x:xf numFmtId="0" fontId="10" fillId="5" borderId="1" xfId="0" applyNumberFormat="1" applyFont="1" applyFill="1" applyBorder="1" applyAlignment="1">
      <x:alignment vertical="center" wrapText="1"/>
    </x:xf>
    <x:xf numFmtId="0" fontId="9" fillId="5" borderId="0" xfId="0" applyNumberFormat="1" applyFont="1" applyFill="1" applyBorder="1" applyAlignment="1">
      <x:alignment vertical="center" wrapText="1"/>
    </x:xf>
    <x:xf numFmtId="0" fontId="9" fillId="5" borderId="1" xfId="0" applyNumberFormat="1" applyFont="1" applyFill="1" applyBorder="1" applyAlignment="1">
      <x:alignment vertical="center" wrapText="1"/>
    </x:xf>
    <x:xf numFmtId="0" fontId="10" fillId="0" borderId="0" xfId="0" applyNumberFormat="1" applyFont="1" applyFill="1" applyBorder="1" applyAlignment="1">
      <x:alignment vertical="center" wrapText="1"/>
    </x:xf>
    <x:xf numFmtId="0" fontId="10" fillId="0" borderId="1" xfId="0" applyNumberFormat="1" applyFont="1" applyFill="1" applyBorder="1" applyAlignment="1">
      <x:alignment vertical="center" wrapText="1"/>
    </x:xf>
    <x:xf numFmtId="0" fontId="9" fillId="0" borderId="0" xfId="0" applyNumberFormat="1" applyFont="1" applyFill="1" applyBorder="1" applyAlignment="1">
      <x:alignment vertical="center" wrapText="1"/>
    </x:xf>
    <x:xf numFmtId="0" fontId="9" fillId="0" borderId="1" xfId="0" applyNumberFormat="1" applyFont="1" applyFill="1" applyBorder="1" applyAlignment="1">
      <x:alignment vertical="center" wrapText="1"/>
    </x:xf>
    <x:xf numFmtId="0" fontId="11" fillId="2" borderId="0" xfId="0" applyNumberFormat="1" applyFont="1" applyFill="1" applyBorder="1" applyAlignment="1">
      <x:alignment vertical="center" wrapText="1"/>
    </x:xf>
    <x:xf numFmtId="0" fontId="11" fillId="2" borderId="1" xfId="0" applyNumberFormat="1" applyFont="1" applyFill="1" applyBorder="1" applyAlignment="1">
      <x:alignment vertical="center" wrapText="1"/>
    </x:xf>
    <x:xf numFmtId="0" fontId="0" fillId="8" borderId="0" xfId="0" applyNumberFormat="1" applyFont="1" applyFill="1" applyBorder="1"/>
    <x:xf numFmtId="0" fontId="12" fillId="8" borderId="0" xfId="0" applyNumberFormat="1" applyFont="1" applyFill="1" applyBorder="1"/>
    <x:xf numFmtId="0" fontId="12" fillId="8" borderId="0" xfId="0" applyNumberFormat="1" applyFont="1" applyFill="1" applyBorder="1" applyAlignment="1">
      <x:alignment wrapText="1"/>
    </x:xf>
    <x:xf numFmtId="0" fontId="12" fillId="8" borderId="0" xfId="0" applyNumberFormat="1" applyFont="1" applyFill="1" applyBorder="1" applyAlignment="1">
      <x:alignment vertical="center" wrapText="1"/>
    </x:xf>
    <x:xf numFmtId="0" fontId="0" fillId="8" borderId="1" xfId="0" applyNumberFormat="1" applyFont="1" applyFill="1" applyBorder="1"/>
    <x:xf numFmtId="0" fontId="12" fillId="8" borderId="1" xfId="0" applyNumberFormat="1" applyFont="1" applyFill="1" applyBorder="1"/>
    <x:xf numFmtId="0" fontId="12" fillId="8" borderId="1" xfId="0" applyNumberFormat="1" applyFont="1" applyFill="1" applyBorder="1" applyAlignment="1">
      <x:alignment wrapText="1"/>
    </x:xf>
    <x:xf numFmtId="0" fontId="12" fillId="8" borderId="1" xfId="0" applyNumberFormat="1" applyFont="1" applyFill="1" applyBorder="1" applyAlignment="1">
      <x:alignment vertical="center" wrapText="1"/>
    </x:xf>
    <x:xf numFmtId="0" fontId="12" fillId="2" borderId="0" xfId="0" applyNumberFormat="1" applyFont="1" applyFill="1" applyBorder="1" applyAlignment="1">
      <x:alignment vertical="center" wrapText="1"/>
    </x:xf>
    <x:xf numFmtId="0" fontId="13" fillId="2" borderId="0" xfId="0" applyNumberFormat="1" applyFont="1" applyFill="1" applyBorder="1" applyAlignment="1">
      <x:alignment vertical="center" wrapText="1"/>
    </x:xf>
    <x:xf numFmtId="0" fontId="12" fillId="2" borderId="1" xfId="0" applyNumberFormat="1" applyFont="1" applyFill="1" applyBorder="1" applyAlignment="1">
      <x:alignment vertical="center" wrapText="1"/>
    </x:xf>
    <x:xf numFmtId="0" fontId="13" fillId="2" borderId="1" xfId="0" applyNumberFormat="1" applyFont="1" applyFill="1" applyBorder="1" applyAlignment="1">
      <x:alignment vertical="center" wrapText="1"/>
    </x:xf>
    <x:xf numFmtId="0" fontId="14" fillId="8" borderId="0" xfId="0" applyNumberFormat="1" applyFont="1" applyFill="1" applyBorder="1" applyAlignment="1">
      <x:alignment vertical="center" wrapText="1"/>
    </x:xf>
    <x:xf numFmtId="0" fontId="14" fillId="8" borderId="1" xfId="0" applyNumberFormat="1" applyFont="1" applyFill="1" applyBorder="1" applyAlignment="1">
      <x:alignment vertical="center" wrapText="1"/>
    </x:xf>
    <x:xf numFmtId="0" fontId="15" fillId="8" borderId="0" xfId="0" applyNumberFormat="1" applyFont="1" applyFill="1" applyBorder="1" applyAlignment="1">
      <x:alignment vertical="center" wrapText="1"/>
    </x:xf>
    <x:xf numFmtId="0" fontId="15" fillId="8" borderId="1" xfId="0" applyNumberFormat="1" applyFont="1" applyFill="1" applyBorder="1" applyAlignment="1">
      <x:alignment vertical="center" wrapText="1"/>
    </x:xf>
    <x:xf numFmtId="0" fontId="12" fillId="4" borderId="0" xfId="0" applyNumberFormat="1" applyFont="1" applyFill="1" applyBorder="1" applyAlignment="1">
      <x:alignment vertical="center" wrapText="1"/>
    </x:xf>
    <x:xf numFmtId="0" fontId="16" fillId="4" borderId="0" xfId="0" applyNumberFormat="1" applyFont="1" applyFill="1" applyBorder="1" applyAlignment="1">
      <x:alignment vertical="center" wrapText="1"/>
    </x:xf>
    <x:xf numFmtId="0" fontId="12" fillId="4" borderId="1" xfId="0" applyNumberFormat="1" applyFont="1" applyFill="1" applyBorder="1" applyAlignment="1">
      <x:alignment vertical="center" wrapText="1"/>
    </x:xf>
    <x:xf numFmtId="0" fontId="16" fillId="4" borderId="1" xfId="0" applyNumberFormat="1" applyFont="1" applyFill="1" applyBorder="1" applyAlignment="1">
      <x:alignment vertical="center" wrapText="1"/>
    </x:xf>
    <x:xf numFmtId="0" fontId="12" fillId="3" borderId="0" xfId="0" applyNumberFormat="1" applyFont="1" applyFill="1" applyBorder="1" applyAlignment="1">
      <x:alignment vertical="center" wrapText="1"/>
    </x:xf>
    <x:xf numFmtId="0" fontId="15" fillId="3" borderId="0" xfId="0" applyNumberFormat="1" applyFont="1" applyFill="1" applyBorder="1" applyAlignment="1">
      <x:alignment vertical="center" wrapText="1"/>
    </x:xf>
    <x:xf numFmtId="0" fontId="12" fillId="3" borderId="1" xfId="0" applyNumberFormat="1" applyFont="1" applyFill="1" applyBorder="1" applyAlignment="1">
      <x:alignment vertical="center" wrapText="1"/>
    </x:xf>
    <x:xf numFmtId="0" fontId="15" fillId="3" borderId="1" xfId="0" applyNumberFormat="1" applyFont="1" applyFill="1" applyBorder="1" applyAlignment="1">
      <x:alignment vertical="center" wrapText="1"/>
    </x:xf>
    <x:xf numFmtId="0" fontId="17" fillId="3" borderId="0" xfId="0" applyNumberFormat="1" applyFont="1" applyFill="1" applyBorder="1" applyAlignment="1">
      <x:alignment vertical="center" wrapText="1"/>
    </x:xf>
    <x:xf numFmtId="0" fontId="17" fillId="3" borderId="1" xfId="0" applyNumberFormat="1" applyFont="1" applyFill="1" applyBorder="1" applyAlignment="1">
      <x:alignment vertical="center" wrapText="1"/>
    </x:xf>
    <x:xf numFmtId="0" fontId="18" fillId="3" borderId="0" xfId="0" applyNumberFormat="1" applyFont="1" applyFill="1" applyBorder="1" applyAlignment="1">
      <x:alignment vertical="center" wrapText="1"/>
    </x:xf>
    <x:xf numFmtId="0" fontId="18" fillId="3" borderId="1" xfId="0" applyNumberFormat="1" applyFont="1" applyFill="1" applyBorder="1" applyAlignment="1">
      <x:alignment vertical="center" wrapText="1"/>
    </x:xf>
    <x:xf numFmtId="0" fontId="12" fillId="7" borderId="0" xfId="0" applyNumberFormat="1" applyFont="1" applyFill="1" applyBorder="1" applyAlignment="1">
      <x:alignment vertical="center" wrapText="1"/>
    </x:xf>
    <x:xf numFmtId="0" fontId="19" fillId="7" borderId="0" xfId="0" applyNumberFormat="1" applyFont="1" applyFill="1" applyBorder="1" applyAlignment="1">
      <x:alignment vertical="center" wrapText="1"/>
    </x:xf>
    <x:xf numFmtId="0" fontId="12" fillId="7" borderId="1" xfId="0" applyNumberFormat="1" applyFont="1" applyFill="1" applyBorder="1" applyAlignment="1">
      <x:alignment vertical="center" wrapText="1"/>
    </x:xf>
    <x:xf numFmtId="0" fontId="19" fillId="7" borderId="1" xfId="0" applyNumberFormat="1" applyFont="1" applyFill="1" applyBorder="1" applyAlignment="1">
      <x:alignment vertical="center" wrapText="1"/>
    </x:xf>
    <x:xf numFmtId="0" fontId="16" fillId="2" borderId="0" xfId="0" applyNumberFormat="1" applyFont="1" applyFill="1" applyBorder="1" applyAlignment="1">
      <x:alignment vertical="center" wrapText="1"/>
    </x:xf>
    <x:xf numFmtId="0" fontId="16" fillId="2" borderId="1" xfId="0" applyNumberFormat="1" applyFont="1" applyFill="1" applyBorder="1" applyAlignment="1">
      <x:alignment vertical="center" wrapText="1"/>
    </x:xf>
    <x:xf numFmtId="0" fontId="12" fillId="9" borderId="0" xfId="0" applyNumberFormat="1" applyFont="1" applyFill="1" applyBorder="1" applyAlignment="1">
      <x:alignment vertical="center" wrapText="1"/>
    </x:xf>
    <x:xf numFmtId="0" fontId="15" fillId="9" borderId="0" xfId="0" applyNumberFormat="1" applyFont="1" applyFill="1" applyBorder="1" applyAlignment="1">
      <x:alignment vertical="center" wrapText="1"/>
    </x:xf>
    <x:xf numFmtId="0" fontId="12" fillId="9" borderId="1" xfId="0" applyNumberFormat="1" applyFont="1" applyFill="1" applyBorder="1" applyAlignment="1">
      <x:alignment vertical="center" wrapText="1"/>
    </x:xf>
    <x:xf numFmtId="0" fontId="15" fillId="9" borderId="1" xfId="0" applyNumberFormat="1" applyFont="1" applyFill="1" applyBorder="1" applyAlignment="1">
      <x:alignment vertical="center" wrapText="1"/>
    </x:xf>
    <x:xf numFmtId="0" fontId="20" fillId="9" borderId="0" xfId="0" applyNumberFormat="1" applyFont="1" applyFill="1" applyBorder="1" applyAlignment="1">
      <x:alignment vertical="center" wrapText="1"/>
    </x:xf>
    <x:xf numFmtId="0" fontId="20" fillId="9" borderId="1" xfId="0" applyNumberFormat="1" applyFont="1" applyFill="1" applyBorder="1" applyAlignment="1">
      <x:alignment vertical="center" wrapText="1"/>
    </x:xf>
    <x:xf numFmtId="0" fontId="18" fillId="9" borderId="0" xfId="0" applyNumberFormat="1" applyFont="1" applyFill="1" applyBorder="1" applyAlignment="1">
      <x:alignment vertical="center" wrapText="1"/>
    </x:xf>
    <x:xf numFmtId="0" fontId="18" fillId="9" borderId="1" xfId="0" applyNumberFormat="1" applyFont="1" applyFill="1" applyBorder="1" applyAlignment="1">
      <x:alignment vertical="center" wrapText="1"/>
    </x:xf>
    <x:xf numFmtId="0" fontId="21" fillId="9" borderId="0" xfId="0" applyNumberFormat="1" applyFont="1" applyFill="1" applyBorder="1" applyAlignment="1">
      <x:alignment vertical="center" wrapText="1"/>
    </x:xf>
    <x:xf numFmtId="0" fontId="21" fillId="9" borderId="1" xfId="0" applyNumberFormat="1" applyFont="1" applyFill="1" applyBorder="1" applyAlignment="1">
      <x:alignment vertical="center" wrapText="1"/>
    </x:xf>
    <x:xf numFmtId="0" fontId="22" fillId="8" borderId="0" xfId="0" applyNumberFormat="1" applyFont="1" applyFill="1" applyBorder="1" applyAlignment="1">
      <x:alignment vertical="center" wrapText="1"/>
    </x:xf>
    <x:xf numFmtId="0" fontId="22" fillId="8" borderId="1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center" vertical="center" wrapText="1"/>
    </x:xf>
    <x:xf numFmtId="201" fontId="1" fillId="0" borderId="0" xfId="0" applyNumberFormat="1" applyFont="1" applyFill="1" applyBorder="1" applyAlignment="1">
      <x:alignment horizontal="center" vertical="center" wrapText="1"/>
    </x:xf>
    <x:xf numFmtId="201" fontId="1" fillId="5" borderId="0" xfId="0" applyNumberFormat="1" applyFont="1" applyFill="1" applyBorder="1" applyAlignment="1">
      <x:alignment horizontal="center" vertical="center" wrapText="1"/>
    </x:xf>
    <x:xf numFmtId="203" fontId="1" fillId="5" borderId="0" xfId="0" applyNumberFormat="1" applyFont="1" applyFill="1" applyBorder="1" applyAlignment="1">
      <x:alignment horizontal="center" vertical="center" wrapText="1"/>
    </x:xf>
    <x:xf numFmtId="203" fontId="1" fillId="0" borderId="0" xfId="0" applyNumberFormat="1" applyFont="1" applyFill="1" applyBorder="1" applyAlignment="1">
      <x:alignment horizontal="center" vertical="center" wrapText="1"/>
    </x:xf>
    <x:xf numFmtId="203" fontId="1" fillId="7" borderId="0" xfId="0" applyNumberFormat="1" applyFont="1" applyFill="1" applyBorder="1" applyAlignment="1">
      <x:alignment horizontal="center" vertical="center" wrapText="1"/>
    </x:xf>
    <x:xf numFmtId="202" fontId="1" fillId="5" borderId="0" xfId="0" applyNumberFormat="1" applyFont="1" applyFill="1" applyBorder="1" applyAlignment="1">
      <x:alignment horizontal="center" vertical="center" wrapText="1"/>
    </x:xf>
    <x:xf numFmtId="203" fontId="8" fillId="2" borderId="0" xfId="0" applyNumberFormat="1" applyFont="1" applyFill="1" applyBorder="1" applyAlignment="1">
      <x:alignment horizontal="center" vertical="center" wrapText="1"/>
    </x:xf>
    <x:xf numFmtId="0" fontId="1" fillId="5" borderId="1" xfId="0" applyNumberFormat="1" applyFont="1" applyFill="1" applyBorder="1" applyAlignment="1">
      <x:alignment horizontal="center" vertical="center" wrapText="1"/>
    </x:xf>
    <x:xf numFmtId="0" fontId="1" fillId="0" borderId="1" xfId="0" applyNumberFormat="1" applyFont="1" applyFill="1" applyBorder="1" applyAlignment="1">
      <x:alignment horizontal="center" vertical="center" wrapText="1"/>
    </x:xf>
    <x:xf numFmtId="201" fontId="1" fillId="0" borderId="1" xfId="0" applyNumberFormat="1" applyFont="1" applyFill="1" applyBorder="1" applyAlignment="1">
      <x:alignment horizontal="center" vertical="center" wrapText="1"/>
    </x:xf>
    <x:xf numFmtId="201" fontId="1" fillId="5" borderId="1" xfId="0" applyNumberFormat="1" applyFont="1" applyFill="1" applyBorder="1" applyAlignment="1">
      <x:alignment horizontal="center" vertical="center" wrapText="1"/>
    </x:xf>
    <x:xf numFmtId="203" fontId="1" fillId="5" borderId="1" xfId="0" applyNumberFormat="1" applyFont="1" applyFill="1" applyBorder="1" applyAlignment="1">
      <x:alignment horizontal="center" vertical="center" wrapText="1"/>
    </x:xf>
    <x:xf numFmtId="203" fontId="1" fillId="0" borderId="1" xfId="0" applyNumberFormat="1" applyFont="1" applyFill="1" applyBorder="1" applyAlignment="1">
      <x:alignment horizontal="center" vertical="center" wrapText="1"/>
    </x:xf>
    <x:xf numFmtId="203" fontId="1" fillId="7" borderId="1" xfId="0" applyNumberFormat="1" applyFont="1" applyFill="1" applyBorder="1" applyAlignment="1">
      <x:alignment horizontal="center" vertical="center" wrapText="1"/>
    </x:xf>
    <x:xf numFmtId="202" fontId="1" fillId="5" borderId="1" xfId="0" applyNumberFormat="1" applyFont="1" applyFill="1" applyBorder="1" applyAlignment="1">
      <x:alignment horizontal="center" vertical="center" wrapText="1"/>
    </x:xf>
    <x:xf numFmtId="203" fontId="8" fillId="2" borderId="1" xfId="0" applyNumberFormat="1" applyFont="1" applyFill="1" applyBorder="1" applyAlignment="1">
      <x:alignment horizontal="center" vertical="center" wrapText="1"/>
    </x:xf>
    <x:xf numFmtId="204" fontId="1" fillId="5" borderId="0" xfId="0" applyNumberFormat="1" applyFont="1" applyFill="1" applyBorder="1" applyAlignment="1">
      <x:alignment horizontal="center" vertical="center" wrapText="1"/>
    </x:xf>
    <x:xf numFmtId="204" fontId="1" fillId="0" borderId="0" xfId="0" applyNumberFormat="1" applyFont="1" applyFill="1" applyBorder="1" applyAlignment="1">
      <x:alignment horizontal="center" vertical="center" wrapText="1"/>
    </x:xf>
    <x:xf numFmtId="204" fontId="1" fillId="5" borderId="1" xfId="0" applyNumberFormat="1" applyFont="1" applyFill="1" applyBorder="1" applyAlignment="1">
      <x:alignment horizontal="center" vertical="center" wrapText="1"/>
    </x:xf>
    <x:xf numFmtId="204" fontId="1" fillId="0" borderId="1" xfId="0" applyNumberFormat="1" applyFont="1" applyFill="1" applyBorder="1" applyAlignment="1">
      <x:alignment horizontal="center" vertical="center" wrapText="1"/>
    </x:xf>
    <x:xf numFmtId="205" fontId="1" fillId="0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  <x:dxfs count="4">
    <x:dxf>
      <x:font>
        <x:color rgb="FFAD6200"/>
      </x:font>
      <x:fill>
        <x:patternFill>
          <x:bgColor rgb="FFFFF1D6"/>
        </x:patternFill>
      </x:fill>
    </x:dxf>
    <x:dxf>
      <x:font>
        <x:color rgb="FFA42D28"/>
      </x:font>
      <x:fill>
        <x:patternFill>
          <x:bgColor rgb="FFFFE5E5"/>
        </x:patternFill>
      </x:fill>
    </x:dxf>
    <x:dxf>
      <x:font>
        <x:color rgb="FF1F6B4B"/>
      </x:font>
      <x:fill>
        <x:patternFill>
          <x:bgColor rgb="FFE2F1E8"/>
        </x:patternFill>
      </x:fill>
    </x:dxf>
    <x:dxf>
      <x:font>
        <x:color rgb="FFA42D28"/>
      </x:font>
      <x:fill>
        <x:patternFill>
          <x:bgColor rgb="FFFFE5E5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a049a52b7b4267" /><Relationship Type="http://schemas.openxmlformats.org/officeDocument/2006/relationships/theme" Target="/xl/theme/theme1.xml" Id="R4511a0c4127c4430" /><Relationship Type="http://schemas.openxmlformats.org/officeDocument/2006/relationships/sharedStrings" Target="/xl/sharedStrings.xml" Id="R96e7168e7e8544ae" /><Relationship Type="http://schemas.openxmlformats.org/officeDocument/2006/relationships/worksheet" Target="/xl/worksheets/sheet1.xml" Id="R15ab1e8638244829" /><Relationship Type="http://schemas.openxmlformats.org/officeDocument/2006/relationships/worksheet" Target="/xl/worksheets/sheet2.xml" Id="R8a569b21744a468e" /><Relationship Type="http://schemas.openxmlformats.org/officeDocument/2006/relationships/worksheet" Target="/xl/worksheets/sheet3.xml" Id="R0f538104a7b046dd" /><Relationship Type="http://schemas.openxmlformats.org/officeDocument/2006/relationships/worksheet" Target="/xl/worksheets/sheet4.xml" Id="R5e0a3484e1264dca" /><Relationship Type="http://schemas.openxmlformats.org/officeDocument/2006/relationships/worksheet" Target="/xl/worksheets/sheet5.xml" Id="R1190d4da10e94155" /><Relationship Type="http://schemas.openxmlformats.org/officeDocument/2006/relationships/worksheet" Target="/xl/worksheets/sheet6.xml" Id="R6f68ca19a3354c27" /><Relationship Type="http://schemas.openxmlformats.org/officeDocument/2006/relationships/worksheet" Target="/xl/worksheets/sheet7.xml" Id="Re57046f3362f416c" /><Relationship Type="http://schemas.openxmlformats.org/officeDocument/2006/relationships/worksheet" Target="/xl/worksheets/sheet8.xml" Id="Rc25fb8baf3d447c7" /><Relationship Type="http://schemas.openxmlformats.org/officeDocument/2006/relationships/worksheet" Target="/xl/worksheets/sheet9.xml" Id="Re1c196a680a34a47" /><Relationship Type="http://schemas.openxmlformats.org/officeDocument/2006/relationships/worksheet" Target="/xl/worksheets/sheet10.xml" Id="R8be74dc62eec4074" /><Relationship Type="http://schemas.openxmlformats.org/officeDocument/2006/relationships/worksheet" Target="/xl/worksheets/sheet11.xml" Id="Re48e0f48b4194be6" /><Relationship Type="http://schemas.openxmlformats.org/officeDocument/2006/relationships/worksheet" Target="/xl/worksheets/sheet12.xml" Id="Re6d3436bef854e5a" /><Relationship Type="http://schemas.openxmlformats.org/officeDocument/2006/relationships/worksheet" Target="/xl/worksheets/sheet13.xml" Id="Rf93e8559b9b04457" /></Relationships>
</file>

<file path=xl/tables/table1.xml><?xml version="1.0" encoding="utf-8"?>
<x:table xmlns:x="http://schemas.openxmlformats.org/spreadsheetml/2006/main" id="1" name="X24Facts" displayName="X24Facts" ref="A5:R12" headerRowCount="1" totalsRowCount="0" totalsRowShown="0">
  <x:tableColumns count="18">
    <x:tableColumn id="1" name="明細ID"/>
    <x:tableColumn id="2" name="商品ID"/>
    <x:tableColumn id="3" name="版・媒体"/>
    <x:tableColumn id="4" name="販売先"/>
    <x:tableColumn id="5" name="元販売月"/>
    <x:tableColumn id="6" name="報告対象月"/>
    <x:tableColumn id="7" name="印税対象月"/>
    <x:tableColumn id="8" name="販売数"/>
    <x:tableColumn id="9" name="返品数"/>
    <x:tableColumn id="10" name="元報告金額（円）"/>
    <x:tableColumn id="11" name="契約ID"/>
    <x:tableColumn id="12" name="契約版"/>
    <x:tableColumn id="13" name="計算基礎"/>
    <x:tableColumn id="14" name="採否状態"/>
    <x:tableColumn id="15" name="前の記録ID"/>
    <x:tableColumn id="16" name="保留ID"/>
    <x:tableColumn id="17" name="照合キー"/>
    <x:tableColumn id="18" name="採用キー件数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X24Provenance" displayName="X24Provenance" ref="A5:J13" headerRowCount="1" totalsRowCount="0" totalsRowShown="0">
  <x:tableColumns count="10">
    <x:tableColumn id="1" name="明細ID"/>
    <x:tableColumn id="2" name="取込ファイル"/>
    <x:tableColumn id="3" name="CSV行番号"/>
    <x:tableColumn id="4" name="報告ID"/>
    <x:tableColumn id="5" name="報告版"/>
    <x:tableColumn id="6" name="販売等の対象開始"/>
    <x:tableColumn id="7" name="販売等の対象終了"/>
    <x:tableColumn id="8" name="受領日"/>
    <x:tableColumn id="9" name="取込日"/>
    <x:tableColumn id="10" name="入力する人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X24Authors" displayName="X24Authors" ref="A5:M9" headerRowCount="1" totalsRowCount="0" totalsRowShown="0">
  <x:tableColumns count="13">
    <x:tableColumn id="1" name="配分明細ID"/>
    <x:tableColumn id="2" name="商品ID"/>
    <x:tableColumn id="3" name="契約ID"/>
    <x:tableColumn id="4" name="契約版"/>
    <x:tableColumn id="5" name="印税対象月"/>
    <x:tableColumn id="6" name="支払先ID・氏名"/>
    <x:tableColumn id="7" name="権利区分"/>
    <x:tableColumn id="8" name="配分方式"/>
    <x:tableColumn id="9" name="親の印税合計（円）"/>
    <x:tableColumn id="10" name="配分比率"/>
    <x:tableColumn id="11" name="配分額（円）"/>
    <x:tableColumn id="12" name="状態"/>
    <x:tableColumn id="13" name="親集計の参照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1.xml" Id="R09ebe65cfb264188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2.xml" Id="Ra8f07eb1bf0c4b5d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3.xml" Id="R0d0bfe2c6eb0487c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5" hidden="0" customWidth="1"/>
    <x:col min="2" max="2" width="37" hidden="0" customWidth="1"/>
    <x:col min="3" max="3" width="37" hidden="0" customWidth="1"/>
    <x:col min="4" max="4" width="37" hidden="0" customWidth="1"/>
  </x:cols>
  <x:sheetData>
    <x:row r="1" ht="30" customHeight="1">
      <x:c r="A1" s="9" t="str">
        <x:v>出版の販売・返品と印税　照合用記入シート</x:v>
      </x:c>
      <x:c r="B1" s="9"/>
      <x:c r="C1" s="9"/>
      <x:c r="D1" s="9"/>
    </x:row>
    <x:row r="2" ht="30" customHeight="1">
      <x:c r="A2" s="9"/>
      <x:c r="B2" s="9"/>
      <x:c r="C2" s="9"/>
      <x:c r="D2" s="9"/>
    </x:row>
    <x:row r="3" ht="34" customHeight="1">
      <x:c r="A3" s="13" t="str">
        <x:v>説明用の架空例／正式支払表ではありません。2025年9月報告を模した例。出典確認：2026年9月15日。</x:v>
      </x:c>
      <x:c r="B3" s="13"/>
      <x:c r="C3" s="13"/>
      <x:c r="D3" s="13"/>
    </x:row>
    <x:row r="4" ht="27" customHeight="1">
      <x:c r="A4" s="4"/>
      <x:c r="B4" s="4"/>
      <x:c r="C4" s="4"/>
      <x:c r="D4" s="4"/>
    </x:row>
    <x:row r="5" ht="27" customHeight="1">
      <x:c r="A5" s="4"/>
      <x:c r="B5" s="4"/>
      <x:c r="C5" s="4"/>
      <x:c r="D5" s="4"/>
    </x:row>
    <x:row r="6" ht="50" customHeight="1">
      <x:c r="A6" s="92" t="str">
        <x:v>最初に読む</x:v>
      </x:c>
      <x:c r="B6" s="94" t="str">
        <x:v>「記入例」で、紙は確認済み数量、電子は訂正後の精算額を使う違いを確認します。</x:v>
      </x:c>
      <x:c r="C6" s="94"/>
      <x:c r="D6" s="94"/>
    </x:row>
    <x:row r="7" ht="50" customHeight="1">
      <x:c r="A7" s="96" t="str">
        <x:v>自社用に記入</x:v>
      </x:c>
      <x:c r="B7" s="98" t="str">
        <x:v>「空欄_契約条件」と「空欄_対象範囲」へ、確定済みの条件だけを記入します。空欄版は記入用で、正式支払の自動計算はしません。</x:v>
      </x:c>
      <x:c r="C7" s="98"/>
      <x:c r="D7" s="98"/>
    </x:row>
    <x:row r="8" ht="50" customHeight="1">
      <x:c r="A8" s="92" t="str">
        <x:v>根拠へ戻る</x:v>
      </x:c>
      <x:c r="B8" s="94" t="str">
        <x:v>記入例→照合明細→取込台帳→同梱の架空CSV、または契約条件へ戻れます。</x:v>
      </x:c>
      <x:c r="C8" s="94"/>
      <x:c r="D8" s="94"/>
    </x:row>
    <x:row r="9" ht="50" customHeight="1">
      <x:c r="A9" s="96" t="str">
        <x:v>例外を確認</x:v>
      </x:c>
      <x:c r="B9" s="98" t="str">
        <x:v>返品30冊はH01で保留。電子の訂正はR005を旧版として除外し、R006の総額44万円だけを採用します。</x:v>
      </x:c>
      <x:c r="C9" s="98"/>
      <x:c r="D9" s="98"/>
    </x:row>
    <x:row r="10" ht="50" customHeight="1">
      <x:c r="A10" s="92" t="str">
        <x:v>共著を確認</x:v>
      </x:c>
      <x:c r="B10" s="94" t="str">
        <x:v>紙は60:40、電子は50:50で2名へ配分する仮定。元の販売数を著者の人数分だけ複製しません。</x:v>
      </x:c>
      <x:c r="C10" s="94"/>
      <x:c r="D10" s="94"/>
    </x:row>
    <x:row r="11" ht="50" customHeight="1">
      <x:c r="A11" s="96" t="str">
        <x:v>正式支払と分離</x:v>
      </x:c>
      <x:c r="B11" s="98" t="str">
        <x:v>数式結果は承認前の試算。源泉徴収等の税務処理、最低保証、前払印税との相殺、送金は含みません。</x:v>
      </x:c>
      <x:c r="C11" s="98"/>
      <x:c r="D11" s="98"/>
    </x:row>
    <x:row r="12" ht="50" customHeight="1">
      <x:c r="A12" s="92" t="str">
        <x:v>保留の解除</x:v>
      </x:c>
      <x:c r="B12" s="94" t="str">
        <x:v>元販売・契約・既処理を確認し、判断者・日時・対象月・変更理由を記録して再計算します。</x:v>
      </x:c>
      <x:c r="C12" s="94"/>
      <x:c r="D12" s="94"/>
    </x:row>
    <x:row r="13" ht="50" customHeight="1">
      <x:c r="A13" s="96" t="str">
        <x:v>列の色</x:v>
      </x:c>
      <x:c r="B13" s="98" t="str">
        <x:v>青字＝条件の入力例／薄青＝空欄記入欄／通常色＝数式・記録／薄橙＝保留・注意。数式も編集可能なので変更時は検算してください。</x:v>
      </x:c>
      <x:c r="C13" s="98"/>
      <x:c r="D13" s="98"/>
    </x:row>
    <x:row r="14" ht="50" customHeight="1">
      <x:c r="A14" s="92" t="str">
        <x:v>数式の範囲</x:v>
      </x:c>
      <x:c r="B14" s="94" t="str">
        <x:v>記入例のSUMIFSと照合キー件数の式は照合明細6〜105行を対象にします。106行以降へ追加するときは、参照範囲・数式・検算を拡張してください。</x:v>
      </x:c>
      <x:c r="C14" s="94"/>
      <x:c r="D14" s="94"/>
    </x:row>
    <x:row r="15" ht="50" customHeight="1">
      <x:c r="A15" s="96" t="str">
        <x:v>掲載用PNG</x:v>
      </x:c>
      <x:c r="B15" s="98" t="str">
        <x:v>「掲載用」シートA1:F29を画像として再出力できます。図2の流れ図は別添SVGが編集元です。</x:v>
      </x:c>
      <x:c r="C15" s="98"/>
      <x:c r="D15" s="98"/>
    </x:row>
    <x:row r="16" ht="50" customHeight="1">
      <x:c r="A16" s="92" t="str">
        <x:v>出典</x:v>
      </x:c>
      <x:c r="B16" s="94" t="str">
        <x:v>S1：大塚商会 ERPナビ「CONTEO おすすめ機能」。URL・確認箇所・限界は「項目説明」の末尾を参照。</x:v>
      </x:c>
      <x:c r="C16" s="94"/>
      <x:c r="D16" s="94"/>
    </x:row>
    <x:row r="17" ht="50" customHeight="1">
      <x:c r="A17" s="96" t="str">
        <x:v>ご注意</x:v>
      </x:c>
      <x:c r="B17" s="98" t="str">
        <x:v>すべての会社・商品・契約・率・数量・金額・配分・ファイルは架空です。入力例を契約の共通ルールや相場と解釈しないでください。</x:v>
      </x:c>
      <x:c r="C17" s="98"/>
      <x:c r="D17" s="98"/>
    </x:row>
    <x:row r="18" ht="27" customHeight="1">
      <x:c r="A18" s="20"/>
      <x:c r="B18" s="20"/>
      <x:c r="C18" s="20"/>
      <x:c r="D18" s="20"/>
    </x:row>
    <x:row r="19" ht="27" customHeight="1">
      <x:c r="A19" s="4"/>
      <x:c r="B19" s="4"/>
      <x:c r="C19" s="4"/>
      <x:c r="D19" s="4"/>
    </x:row>
    <x:row r="20" ht="30" customHeight="1">
      <x:c r="A20" s="100" t="str">
        <x:v>まず決めること：何の記録か → どの契約版か → どの期間か → 何を除外するか → 誰が承認するか</x:v>
      </x:c>
      <x:c r="B20" s="100"/>
      <x:c r="C20" s="100"/>
      <x:c r="D20" s="100"/>
    </x:row>
    <x:row r="21" ht="30" customHeight="1">
      <x:c r="A21" s="100"/>
      <x:c r="B21" s="100"/>
      <x:c r="C21" s="100"/>
      <x:c r="D21" s="100"/>
    </x:row>
    <x:row r="22" ht="27" customHeight="1">
      <x:c r="A22" s="20"/>
      <x:c r="B22" s="20"/>
      <x:c r="C22" s="20"/>
      <x:c r="D22" s="20"/>
    </x:row>
    <x:row r="23" ht="27" customHeight="1">
      <x:c r="A23" s="4"/>
      <x:c r="B23" s="4"/>
      <x:c r="C23" s="4"/>
      <x:c r="D23" s="4"/>
    </x:row>
  </x:sheetData>
  <x:mergeCells>
    <x:mergeCell ref="A1:D2"/>
    <x:mergeCell ref="A3:D3"/>
    <x:mergeCell ref="B6:D6"/>
    <x:mergeCell ref="B7:D7"/>
    <x:mergeCell ref="B8:D8"/>
    <x:mergeCell ref="B9:D9"/>
    <x:mergeCell ref="B10:D10"/>
    <x:mergeCell ref="B11:D11"/>
    <x:mergeCell ref="B12:D12"/>
    <x:mergeCell ref="B13:D13"/>
    <x:mergeCell ref="B14:D14"/>
    <x:mergeCell ref="B15:D15"/>
    <x:mergeCell ref="B16:D16"/>
    <x:mergeCell ref="B17:D17"/>
    <x:mergeCell ref="A20:D21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6" hidden="0" customWidth="1"/>
    <x:col min="2" max="2" width="46" hidden="0" customWidth="1"/>
    <x:col min="3" max="3" width="46" hidden="0" customWidth="1"/>
  </x:cols>
  <x:sheetData>
    <x:row r="1" ht="30" customHeight="1">
      <x:c r="A1" s="9" t="str">
        <x:v>記入例｜紙と電子で、同じ計算式を使わない</x:v>
      </x:c>
      <x:c r="B1" s="9"/>
      <x:c r="C1" s="9"/>
    </x:row>
    <x:row r="2" ht="30" customHeight="1">
      <x:c r="A2" s="9"/>
      <x:c r="B2" s="9"/>
      <x:c r="C2" s="9"/>
    </x:row>
    <x:row r="3" ht="34" customHeight="1">
      <x:c r="A3" s="13" t="str">
        <x:v>W01の架空例／紙は2025年9月、電子は2025年8月が印税対象。支払確定表ではありません。数量・期間を横断して合計しません。</x:v>
      </x:c>
      <x:c r="B3" s="13"/>
      <x:c r="C3" s="13"/>
    </x:row>
    <x:row r="4" ht="27" customHeight="1">
      <x:c r="A4" s="4"/>
      <x:c r="B4" s="4"/>
      <x:c r="C4" s="4"/>
    </x:row>
    <x:row r="5" ht="42" customHeight="1">
      <x:c r="A5" s="17" t="str">
        <x:v>照合項目</x:v>
      </x:c>
      <x:c r="B5" s="17" t="str">
        <x:v>契約A｜紙 BOOK-P01</x:v>
      </x:c>
      <x:c r="C5" s="17" t="str">
        <x:v>契約B｜電子 BOOK-E01</x:v>
      </x:c>
    </x:row>
    <x:row r="6" ht="27" customHeight="1">
      <x:c r="A6" s="20" t="str">
        <x:v>商品ID</x:v>
      </x:c>
      <x:c r="B6" s="148" t="str">
        <x:f>'契約条件'!B7</x:f>
        <x:v>BOOK-P01</x:v>
      </x:c>
      <x:c r="C6" s="148" t="str">
        <x:f>'契約条件'!C7</x:f>
        <x:v>BOOK-E01</x:v>
      </x:c>
    </x:row>
    <x:row r="7" ht="27" customHeight="1">
      <x:c r="A7" s="4" t="str">
        <x:v>版・媒体</x:v>
      </x:c>
      <x:c r="B7" s="149" t="str">
        <x:f>'契約条件'!B8</x:f>
        <x:v>初版・紙</x:v>
      </x:c>
      <x:c r="C7" s="149" t="str">
        <x:f>'契約条件'!C8</x:f>
        <x:v>電子v1・電子</x:v>
      </x:c>
    </x:row>
    <x:row r="8" ht="27" customHeight="1">
      <x:c r="A8" s="20" t="str">
        <x:v>販売先</x:v>
      </x:c>
      <x:c r="B8" s="148" t="str">
        <x:f>'契約条件'!B9</x:f>
        <x:v>取次T</x:v>
      </x:c>
      <x:c r="C8" s="148" t="str">
        <x:f>'契約条件'!C9</x:f>
        <x:v>配信D</x:v>
      </x:c>
    </x:row>
    <x:row r="9" ht="27" customHeight="1">
      <x:c r="A9" s="4" t="str">
        <x:v>契約ID・版</x:v>
      </x:c>
      <x:c r="B9" s="149" t="str">
        <x:f>'契約条件'!B10&amp;" / "&amp;'契約条件'!B11</x:f>
        <x:v>CT-A / v1</x:v>
      </x:c>
      <x:c r="C9" s="149" t="str">
        <x:f>'契約条件'!C10&amp;" / "&amp;'契約条件'!C11</x:f>
        <x:v>CT-B / v2</x:v>
      </x:c>
    </x:row>
    <x:row r="10" ht="42" customHeight="1">
      <x:c r="A10" s="20" t="str">
        <x:v>元販売期間</x:v>
      </x:c>
      <x:c r="B10" s="148" t="str">
        <x:v>2025-09／過月返品の元販売は2025-08</x:v>
      </x:c>
      <x:c r="C10" s="148" t="str">
        <x:v>2025-08</x:v>
      </x:c>
    </x:row>
    <x:row r="11" ht="27" customHeight="1">
      <x:c r="A11" s="4" t="str">
        <x:v>報告対象月</x:v>
      </x:c>
      <x:c r="B11" s="150" t="n">
        <x:f>'契約条件'!B19</x:f>
        <x:v>45901</x:v>
      </x:c>
      <x:c r="C11" s="150" t="n">
        <x:f>'契約条件'!C19</x:f>
        <x:v>45901</x:v>
      </x:c>
    </x:row>
    <x:row r="12" ht="27" customHeight="1">
      <x:c r="A12" s="20" t="str">
        <x:v>印税対象月</x:v>
      </x:c>
      <x:c r="B12" s="151" t="n">
        <x:f>'契約条件'!B18</x:f>
        <x:v>45901</x:v>
      </x:c>
      <x:c r="C12" s="151" t="n">
        <x:f>'契約条件'!C18</x:f>
        <x:v>45870</x:v>
      </x:c>
    </x:row>
    <x:row r="13" ht="27" customHeight="1">
      <x:c r="A13" s="4" t="str">
        <x:v>計算基礎</x:v>
      </x:c>
      <x:c r="B13" s="149" t="str">
        <x:f>'契約条件'!B14</x:f>
        <x:v>実売数量基礎</x:v>
      </x:c>
      <x:c r="C13" s="149" t="str">
        <x:f>'契約条件'!C14</x:f>
        <x:v>精算額基礎</x:v>
      </x:c>
    </x:row>
    <x:row r="14" ht="40" customHeight="1">
      <x:c r="A14" s="20" t="str">
        <x:v>販売数（紙：冊／電子：件）</x:v>
      </x:c>
      <x:c r="B14" s="152" t="n">
        <x:f>SUMIFS('照合明細'!$H$6:$H$105,'照合明細'!$B$6:$B$105,'契約条件'!B7,'照合明細'!$D$6:$D$105,'契約条件'!B9,'照合明細'!$K$6:$K$105,'契約条件'!B10,'照合明細'!$L$6:$L$105,'契約条件'!B11,'照合明細'!$G$6:$G$105,'契約条件'!B18,'照合明細'!$N$6:$N$105,"採用")</x:f>
        <x:v>1000</x:v>
      </x:c>
      <x:c r="C14" s="152" t="n">
        <x:f>SUMIFS('照合明細'!$H$6:$H$105,'照合明細'!$B$6:$B$105,'契約条件'!C7,'照合明細'!$D$6:$D$105,'契約条件'!C9,'照合明細'!$K$6:$K$105,'契約条件'!C10,'照合明細'!$L$6:$L$105,'契約条件'!C11,'照合明細'!$G$6:$G$105,'契約条件'!C18,'照合明細'!$N$6:$N$105,"採用")</x:f>
        <x:v>600</x:v>
      </x:c>
    </x:row>
    <x:row r="15" ht="40" customHeight="1">
      <x:c r="A15" s="4" t="str">
        <x:v>採用返品数（紙：冊／電子：件）</x:v>
      </x:c>
      <x:c r="B15" s="153" t="n">
        <x:f>SUMIFS('照合明細'!$I$6:$I$105,'照合明細'!$B$6:$B$105,'契約条件'!B7,'照合明細'!$D$6:$D$105,'契約条件'!B9,'照合明細'!$K$6:$K$105,'契約条件'!B10,'照合明細'!$L$6:$L$105,'契約条件'!B11,'照合明細'!$G$6:$G$105,'契約条件'!B18,'照合明細'!$N$6:$N$105,"採用")</x:f>
        <x:v>120</x:v>
      </x:c>
      <x:c r="C15" s="153" t="n">
        <x:f>SUMIFS('照合明細'!$I$6:$I$105,'照合明細'!$B$6:$B$105,'契約条件'!C7,'照合明細'!$D$6:$D$105,'契約条件'!C9,'照合明細'!$K$6:$K$105,'契約条件'!C10,'照合明細'!$L$6:$L$105,'契約条件'!C11,'照合明細'!$G$6:$G$105,'契約条件'!C18,'照合明細'!$N$6:$N$105,"採用")</x:f>
        <x:v>0</x:v>
      </x:c>
    </x:row>
    <x:row r="16" ht="40" customHeight="1">
      <x:c r="A16" s="54" t="str">
        <x:v>保留返品数（紙：冊／電子：件）</x:v>
      </x:c>
      <x:c r="B16" s="154" t="n">
        <x:f>SUMIFS('照合明細'!$I$6:$I$105,'照合明細'!$B$6:$B$105,'契約条件'!B7,'照合明細'!$D$6:$D$105,'契約条件'!B9,'照合明細'!$K$6:$K$105,'契約条件'!B10,'照合明細'!$L$6:$L$105,'契約条件'!B11,'照合明細'!$N$6:$N$105,"保留")</x:f>
        <x:v>30</x:v>
      </x:c>
      <x:c r="C16" s="154" t="n">
        <x:f>SUMIFS('照合明細'!$I$6:$I$105,'照合明細'!$B$6:$B$105,'契約条件'!C7,'照合明細'!$D$6:$D$105,'契約条件'!C9,'照合明細'!$K$6:$K$105,'契約条件'!C10,'照合明細'!$L$6:$L$105,'契約条件'!C11,'照合明細'!$N$6:$N$105,"保留")</x:f>
        <x:v>0</x:v>
      </x:c>
    </x:row>
    <x:row r="17" ht="27" customHeight="1">
      <x:c r="A17" s="4" t="str">
        <x:v>印税対象数量（冊）</x:v>
      </x:c>
      <x:c r="B17" s="153" t="n">
        <x:f>B14-B15</x:f>
        <x:v>880</x:v>
      </x:c>
      <x:c r="C17" s="153" t="str">
        <x:v>数量は計算基礎に使わない</x:v>
      </x:c>
    </x:row>
    <x:row r="18" ht="27" customHeight="1">
      <x:c r="A18" s="20" t="str">
        <x:v>税抜本体価格（円/冊）</x:v>
      </x:c>
      <x:c r="B18" s="152" t="n">
        <x:f>'契約条件'!B15</x:f>
        <x:v>1500</x:v>
      </x:c>
      <x:c r="C18" s="152" t="str">
        <x:v>単価を使わず、確定精算額を使用</x:v>
      </x:c>
    </x:row>
    <x:row r="19" ht="27" customHeight="1">
      <x:c r="A19" s="4" t="str">
        <x:v>印税計算の基礎額（円）</x:v>
      </x:c>
      <x:c r="B19" s="153" t="n">
        <x:f>B17*B18</x:f>
        <x:v>1320000</x:v>
      </x:c>
      <x:c r="C19" s="153" t="n">
        <x:f>SUMIFS('照合明細'!$J$6:$J$105,'照合明細'!$B$6:$B$105,'契約条件'!C7,'照合明細'!$D$6:$D$105,'契約条件'!C9,'照合明細'!$K$6:$K$105,'契約条件'!C10,'照合明細'!$L$6:$L$105,'契約条件'!C11,'照合明細'!$G$6:$G$105,'契約条件'!C18,'照合明細'!$N$6:$N$105,"採用")</x:f>
        <x:v>440000</x:v>
      </x:c>
    </x:row>
    <x:row r="20" ht="27" customHeight="1">
      <x:c r="A20" s="20" t="str">
        <x:v>契約全体の印税率</x:v>
      </x:c>
      <x:c r="B20" s="155" t="n">
        <x:f>'契約条件'!B16</x:f>
        <x:v>0.08</x:v>
      </x:c>
      <x:c r="C20" s="155" t="n">
        <x:f>'契約条件'!C16</x:f>
        <x:v>0.25</x:v>
      </x:c>
    </x:row>
    <x:row r="21" ht="36" customHeight="1">
      <x:c r="A21" s="73" t="str">
        <x:v>契約の印税合計（円）</x:v>
      </x:c>
      <x:c r="B21" s="156" t="n">
        <x:f>ROUND(B19*B20,'契約条件'!B23)</x:f>
        <x:v>105600</x:v>
      </x:c>
      <x:c r="C21" s="156" t="n">
        <x:f>ROUND(C19*C20,'契約条件'!C23)</x:f>
        <x:v>110000</x:v>
      </x:c>
    </x:row>
    <x:row r="22" ht="27" customHeight="1">
      <x:c r="A22" s="20" t="str">
        <x:v>著者甲 P01 の配分額（円）</x:v>
      </x:c>
      <x:c r="B22" s="152" t="n">
        <x:f>'著者配分'!K6</x:f>
        <x:v>63360</x:v>
      </x:c>
      <x:c r="C22" s="152" t="n">
        <x:f>'著者配分'!K8</x:f>
        <x:v>55000</x:v>
      </x:c>
    </x:row>
    <x:row r="23" ht="27" customHeight="1">
      <x:c r="A23" s="4" t="str">
        <x:v>著者乙 P02 の配分額（円）</x:v>
      </x:c>
      <x:c r="B23" s="153" t="n">
        <x:f>'著者配分'!K7</x:f>
        <x:v>42240</x:v>
      </x:c>
      <x:c r="C23" s="153" t="n">
        <x:f>'著者配分'!K9</x:f>
        <x:v>55000</x:v>
      </x:c>
    </x:row>
    <x:row r="24" ht="44" customHeight="1">
      <x:c r="A24" s="20" t="str">
        <x:v>未確定理由</x:v>
      </x:c>
      <x:c r="B24" s="20" t="str">
        <x:v>返品30冊は元販売未特定。H01で確認</x:v>
      </x:c>
      <x:c r="C24" s="20" t="str">
        <x:v>なし（架空条件内で照合済み）</x:v>
      </x:c>
    </x:row>
    <x:row r="25" ht="44" customHeight="1">
      <x:c r="A25" s="4" t="str">
        <x:v>今回の対象外</x:v>
      </x:c>
      <x:c r="B25" s="4" t="str">
        <x:v>入金額・保留返品・期間外販売</x:v>
      </x:c>
      <x:c r="C25" s="4" t="str">
        <x:v>旧版450,000円と訂正差額の再加算</x:v>
      </x:c>
    </x:row>
    <x:row r="26" ht="44" customHeight="1">
      <x:c r="A26" s="20" t="str">
        <x:v>支払状態</x:v>
      </x:c>
      <x:c r="B26" s="20" t="str">
        <x:v>照合用試算／承認前</x:v>
      </x:c>
      <x:c r="C26" s="20" t="str">
        <x:v>照合用試算／承認前</x:v>
      </x:c>
    </x:row>
    <x:row r="27" ht="44" customHeight="1">
      <x:c r="A27" s="4" t="str">
        <x:v>追跡する明細ID</x:v>
      </x:c>
      <x:c r="B27" s="4" t="str">
        <x:v>R001・R002・R003／保留R004</x:v>
      </x:c>
      <x:c r="C27" s="4" t="str">
        <x:v>採用R006／旧版R005</x:v>
      </x:c>
    </x:row>
  </x:sheetData>
  <x:mergeCells>
    <x:mergeCell ref="A1:C2"/>
    <x:mergeCell ref="A3:C3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18" hidden="0" customWidth="1"/>
    <x:col min="3" max="3" width="16" hidden="0" customWidth="1"/>
    <x:col min="4" max="4" width="23" hidden="0" customWidth="1"/>
    <x:col min="5" max="5" width="12" hidden="0" customWidth="1"/>
    <x:col min="6" max="6" width="12" hidden="0" customWidth="1"/>
    <x:col min="7" max="7" width="10" hidden="0" customWidth="1"/>
    <x:col min="8" max="8" width="20" hidden="0" customWidth="1"/>
    <x:col min="9" max="9" width="25" hidden="0" customWidth="1"/>
    <x:col min="10" max="10" width="26" hidden="0" customWidth="1"/>
    <x:col min="11" max="11" width="15" hidden="0" customWidth="1"/>
    <x:col min="12" max="12" width="35" hidden="0" customWidth="1"/>
    <x:col min="13" max="13" width="30" hidden="0" customWidth="1"/>
  </x:cols>
  <x:sheetData>
    <x:row r="1" ht="30" customHeight="1">
      <x:c r="A1" s="9" t="str">
        <x:v>空欄版｜出版の販売・返品と印税の照合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</x:row>
    <x:row r="2" ht="30" customHeight="1">
      <x:c r="A2" s="9"/>
      <x:c r="B2" s="9"/>
      <x:c r="C2" s="9"/>
      <x:c r="D2" s="9"/>
      <x:c r="E2" s="9"/>
      <x:c r="F2" s="9"/>
      <x:c r="G2" s="9"/>
      <x:c r="H2" s="9"/>
      <x:c r="I2" s="9"/>
      <x:c r="J2" s="9"/>
      <x:c r="K2" s="9"/>
      <x:c r="L2" s="9"/>
      <x:c r="M2" s="9"/>
    </x:row>
    <x:row r="3" ht="34" customHeight="1">
      <x:c r="A3" s="13" t="str">
        <x:v>1行＝商品×販路×契約版×印税対象期間の確認単位。支払先ごとに行を増やして販売数を再合算しないでください。</x:v>
      </x:c>
      <x:c r="B3" s="13"/>
      <x:c r="C3" s="13"/>
      <x:c r="D3" s="13"/>
      <x:c r="E3" s="13"/>
      <x:c r="F3" s="13"/>
      <x:c r="G3" s="13"/>
      <x:c r="H3" s="13"/>
      <x:c r="I3" s="13"/>
      <x:c r="J3" s="13"/>
      <x:c r="K3" s="13"/>
      <x:c r="L3" s="13"/>
      <x:c r="M3" s="13"/>
    </x:row>
    <x:row r="4" ht="27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  <x:c r="M4" s="4"/>
    </x:row>
    <x:row r="5" ht="42" customHeight="1">
      <x:c r="A5" s="17" t="str">
        <x:v>商品ID</x:v>
      </x:c>
      <x:c r="B5" s="17" t="str">
        <x:v>版・媒体</x:v>
      </x:c>
      <x:c r="C5" s="17" t="str">
        <x:v>販売先</x:v>
      </x:c>
      <x:c r="D5" s="17" t="str">
        <x:v>印税対象期間</x:v>
      </x:c>
      <x:c r="E5" s="17" t="str">
        <x:v>販売数</x:v>
      </x:c>
      <x:c r="F5" s="17" t="str">
        <x:v>返品数</x:v>
      </x:c>
      <x:c r="G5" s="17" t="str">
        <x:v>単位</x:v>
      </x:c>
      <x:c r="H5" s="17" t="str">
        <x:v>契約ID・版</x:v>
      </x:c>
      <x:c r="I5" s="17" t="str">
        <x:v>計算基礎</x:v>
      </x:c>
      <x:c r="J5" s="17" t="str">
        <x:v>支払先ID・氏名</x:v>
      </x:c>
      <x:c r="K5" s="17" t="str">
        <x:v>状態</x:v>
      </x:c>
      <x:c r="L5" s="17" t="str">
        <x:v>未確定理由・戻り先</x:v>
      </x:c>
      <x:c r="M5" s="17" t="str">
        <x:v>元報告ID・行</x:v>
      </x:c>
    </x:row>
    <x:row r="6" ht="27" customHeight="1">
      <x:c r="A6" s="42"/>
      <x:c r="B6" s="42"/>
      <x:c r="C6" s="42"/>
      <x:c r="D6" s="42"/>
      <x:c r="E6" s="44"/>
      <x:c r="F6" s="44"/>
      <x:c r="G6" s="42"/>
      <x:c r="H6" s="42"/>
      <x:c r="I6" s="42"/>
      <x:c r="J6" s="42"/>
      <x:c r="K6" s="42"/>
      <x:c r="L6" s="42"/>
      <x:c r="M6" s="42"/>
    </x:row>
    <x:row r="7" ht="27" customHeight="1">
      <x:c r="A7" s="42"/>
      <x:c r="B7" s="42"/>
      <x:c r="C7" s="42"/>
      <x:c r="D7" s="42"/>
      <x:c r="E7" s="44"/>
      <x:c r="F7" s="44"/>
      <x:c r="G7" s="42"/>
      <x:c r="H7" s="42"/>
      <x:c r="I7" s="42"/>
      <x:c r="J7" s="42"/>
      <x:c r="K7" s="42"/>
      <x:c r="L7" s="42"/>
      <x:c r="M7" s="42"/>
    </x:row>
    <x:row r="8" ht="27" customHeight="1">
      <x:c r="A8" s="42"/>
      <x:c r="B8" s="42"/>
      <x:c r="C8" s="42"/>
      <x:c r="D8" s="42"/>
      <x:c r="E8" s="44"/>
      <x:c r="F8" s="44"/>
      <x:c r="G8" s="42"/>
      <x:c r="H8" s="42"/>
      <x:c r="I8" s="42"/>
      <x:c r="J8" s="42"/>
      <x:c r="K8" s="42"/>
      <x:c r="L8" s="42"/>
      <x:c r="M8" s="42"/>
    </x:row>
    <x:row r="9" ht="27" customHeight="1">
      <x:c r="A9" s="42"/>
      <x:c r="B9" s="42"/>
      <x:c r="C9" s="42"/>
      <x:c r="D9" s="42"/>
      <x:c r="E9" s="44"/>
      <x:c r="F9" s="44"/>
      <x:c r="G9" s="42"/>
      <x:c r="H9" s="42"/>
      <x:c r="I9" s="42"/>
      <x:c r="J9" s="42"/>
      <x:c r="K9" s="42"/>
      <x:c r="L9" s="42"/>
      <x:c r="M9" s="42"/>
    </x:row>
    <x:row r="10" ht="27" customHeight="1">
      <x:c r="A10" s="42"/>
      <x:c r="B10" s="42"/>
      <x:c r="C10" s="42"/>
      <x:c r="D10" s="42"/>
      <x:c r="E10" s="44"/>
      <x:c r="F10" s="44"/>
      <x:c r="G10" s="42"/>
      <x:c r="H10" s="42"/>
      <x:c r="I10" s="42"/>
      <x:c r="J10" s="42"/>
      <x:c r="K10" s="42"/>
      <x:c r="L10" s="42"/>
      <x:c r="M10" s="42"/>
    </x:row>
    <x:row r="11" ht="27" customHeight="1">
      <x:c r="A11" s="42"/>
      <x:c r="B11" s="42"/>
      <x:c r="C11" s="42"/>
      <x:c r="D11" s="42"/>
      <x:c r="E11" s="44"/>
      <x:c r="F11" s="44"/>
      <x:c r="G11" s="42"/>
      <x:c r="H11" s="42"/>
      <x:c r="I11" s="42"/>
      <x:c r="J11" s="42"/>
      <x:c r="K11" s="42"/>
      <x:c r="L11" s="42"/>
      <x:c r="M11" s="42"/>
    </x:row>
    <x:row r="12" ht="27" customHeight="1">
      <x:c r="A12" s="42"/>
      <x:c r="B12" s="42"/>
      <x:c r="C12" s="42"/>
      <x:c r="D12" s="42"/>
      <x:c r="E12" s="44"/>
      <x:c r="F12" s="44"/>
      <x:c r="G12" s="42"/>
      <x:c r="H12" s="42"/>
      <x:c r="I12" s="42"/>
      <x:c r="J12" s="42"/>
      <x:c r="K12" s="42"/>
      <x:c r="L12" s="42"/>
      <x:c r="M12" s="42"/>
    </x:row>
    <x:row r="13" ht="27" customHeight="1">
      <x:c r="A13" s="42"/>
      <x:c r="B13" s="42"/>
      <x:c r="C13" s="42"/>
      <x:c r="D13" s="42"/>
      <x:c r="E13" s="44"/>
      <x:c r="F13" s="44"/>
      <x:c r="G13" s="42"/>
      <x:c r="H13" s="42"/>
      <x:c r="I13" s="42"/>
      <x:c r="J13" s="42"/>
      <x:c r="K13" s="42"/>
      <x:c r="L13" s="42"/>
      <x:c r="M13" s="42"/>
    </x:row>
    <x:row r="14" ht="27" customHeight="1">
      <x:c r="A14" s="42"/>
      <x:c r="B14" s="42"/>
      <x:c r="C14" s="42"/>
      <x:c r="D14" s="42"/>
      <x:c r="E14" s="44"/>
      <x:c r="F14" s="44"/>
      <x:c r="G14" s="42"/>
      <x:c r="H14" s="42"/>
      <x:c r="I14" s="42"/>
      <x:c r="J14" s="42"/>
      <x:c r="K14" s="42"/>
      <x:c r="L14" s="42"/>
      <x:c r="M14" s="42"/>
    </x:row>
    <x:row r="15" ht="27" customHeight="1">
      <x:c r="A15" s="42"/>
      <x:c r="B15" s="42"/>
      <x:c r="C15" s="42"/>
      <x:c r="D15" s="42"/>
      <x:c r="E15" s="44"/>
      <x:c r="F15" s="44"/>
      <x:c r="G15" s="42"/>
      <x:c r="H15" s="42"/>
      <x:c r="I15" s="42"/>
      <x:c r="J15" s="42"/>
      <x:c r="K15" s="42"/>
      <x:c r="L15" s="42"/>
      <x:c r="M15" s="42"/>
    </x:row>
    <x:row r="16" ht="27" customHeight="1">
      <x:c r="A16" s="42"/>
      <x:c r="B16" s="42"/>
      <x:c r="C16" s="42"/>
      <x:c r="D16" s="42"/>
      <x:c r="E16" s="44"/>
      <x:c r="F16" s="44"/>
      <x:c r="G16" s="42"/>
      <x:c r="H16" s="42"/>
      <x:c r="I16" s="42"/>
      <x:c r="J16" s="42"/>
      <x:c r="K16" s="42"/>
      <x:c r="L16" s="42"/>
      <x:c r="M16" s="42"/>
    </x:row>
    <x:row r="17" ht="27" customHeight="1">
      <x:c r="A17" s="42"/>
      <x:c r="B17" s="42"/>
      <x:c r="C17" s="42"/>
      <x:c r="D17" s="42"/>
      <x:c r="E17" s="44"/>
      <x:c r="F17" s="44"/>
      <x:c r="G17" s="42"/>
      <x:c r="H17" s="42"/>
      <x:c r="I17" s="42"/>
      <x:c r="J17" s="42"/>
      <x:c r="K17" s="42"/>
      <x:c r="L17" s="42"/>
      <x:c r="M17" s="42"/>
    </x:row>
    <x:row r="18" ht="27" customHeight="1">
      <x:c r="A18" s="42"/>
      <x:c r="B18" s="42"/>
      <x:c r="C18" s="42"/>
      <x:c r="D18" s="42"/>
      <x:c r="E18" s="44"/>
      <x:c r="F18" s="44"/>
      <x:c r="G18" s="42"/>
      <x:c r="H18" s="42"/>
      <x:c r="I18" s="42"/>
      <x:c r="J18" s="42"/>
      <x:c r="K18" s="42"/>
      <x:c r="L18" s="42"/>
      <x:c r="M18" s="42"/>
    </x:row>
    <x:row r="19" ht="27" customHeight="1">
      <x:c r="A19" s="42"/>
      <x:c r="B19" s="42"/>
      <x:c r="C19" s="42"/>
      <x:c r="D19" s="42"/>
      <x:c r="E19" s="44"/>
      <x:c r="F19" s="44"/>
      <x:c r="G19" s="42"/>
      <x:c r="H19" s="42"/>
      <x:c r="I19" s="42"/>
      <x:c r="J19" s="42"/>
      <x:c r="K19" s="42"/>
      <x:c r="L19" s="42"/>
      <x:c r="M19" s="42"/>
    </x:row>
    <x:row r="20" ht="27" customHeight="1">
      <x:c r="A20" s="42"/>
      <x:c r="B20" s="42"/>
      <x:c r="C20" s="42"/>
      <x:c r="D20" s="42"/>
      <x:c r="E20" s="44"/>
      <x:c r="F20" s="44"/>
      <x:c r="G20" s="42"/>
      <x:c r="H20" s="42"/>
      <x:c r="I20" s="42"/>
      <x:c r="J20" s="42"/>
      <x:c r="K20" s="42"/>
      <x:c r="L20" s="42"/>
      <x:c r="M20" s="42"/>
    </x:row>
    <x:row r="21" ht="27" customHeight="1">
      <x:c r="A21" s="42"/>
      <x:c r="B21" s="42"/>
      <x:c r="C21" s="42"/>
      <x:c r="D21" s="42"/>
      <x:c r="E21" s="44"/>
      <x:c r="F21" s="44"/>
      <x:c r="G21" s="42"/>
      <x:c r="H21" s="42"/>
      <x:c r="I21" s="42"/>
      <x:c r="J21" s="42"/>
      <x:c r="K21" s="42"/>
      <x:c r="L21" s="42"/>
      <x:c r="M21" s="42"/>
    </x:row>
    <x:row r="22" ht="27" customHeight="1">
      <x:c r="A22" s="42"/>
      <x:c r="B22" s="42"/>
      <x:c r="C22" s="42"/>
      <x:c r="D22" s="42"/>
      <x:c r="E22" s="44"/>
      <x:c r="F22" s="44"/>
      <x:c r="G22" s="42"/>
      <x:c r="H22" s="42"/>
      <x:c r="I22" s="42"/>
      <x:c r="J22" s="42"/>
      <x:c r="K22" s="42"/>
      <x:c r="L22" s="42"/>
      <x:c r="M22" s="42"/>
    </x:row>
    <x:row r="23" ht="27" customHeight="1">
      <x:c r="A23" s="42"/>
      <x:c r="B23" s="42"/>
      <x:c r="C23" s="42"/>
      <x:c r="D23" s="42"/>
      <x:c r="E23" s="44"/>
      <x:c r="F23" s="44"/>
      <x:c r="G23" s="42"/>
      <x:c r="H23" s="42"/>
      <x:c r="I23" s="42"/>
      <x:c r="J23" s="42"/>
      <x:c r="K23" s="42"/>
      <x:c r="L23" s="42"/>
      <x:c r="M23" s="42"/>
    </x:row>
    <x:row r="24" ht="27" customHeight="1">
      <x:c r="A24" s="42"/>
      <x:c r="B24" s="42"/>
      <x:c r="C24" s="42"/>
      <x:c r="D24" s="42"/>
      <x:c r="E24" s="44"/>
      <x:c r="F24" s="44"/>
      <x:c r="G24" s="42"/>
      <x:c r="H24" s="42"/>
      <x:c r="I24" s="42"/>
      <x:c r="J24" s="42"/>
      <x:c r="K24" s="42"/>
      <x:c r="L24" s="42"/>
      <x:c r="M24" s="42"/>
    </x:row>
    <x:row r="25" ht="27" customHeight="1">
      <x:c r="A25" s="42"/>
      <x:c r="B25" s="42"/>
      <x:c r="C25" s="42"/>
      <x:c r="D25" s="42"/>
      <x:c r="E25" s="44"/>
      <x:c r="F25" s="44"/>
      <x:c r="G25" s="42"/>
      <x:c r="H25" s="42"/>
      <x:c r="I25" s="42"/>
      <x:c r="J25" s="42"/>
      <x:c r="K25" s="42"/>
      <x:c r="L25" s="42"/>
      <x:c r="M25" s="42"/>
    </x:row>
    <x:row r="26" ht="27" customHeight="1">
      <x:c r="A26" s="42"/>
      <x:c r="B26" s="42"/>
      <x:c r="C26" s="42"/>
      <x:c r="D26" s="42"/>
      <x:c r="E26" s="44"/>
      <x:c r="F26" s="44"/>
      <x:c r="G26" s="42"/>
      <x:c r="H26" s="42"/>
      <x:c r="I26" s="42"/>
      <x:c r="J26" s="42"/>
      <x:c r="K26" s="42"/>
      <x:c r="L26" s="42"/>
      <x:c r="M26" s="42"/>
    </x:row>
    <x:row r="27" ht="27" customHeight="1">
      <x:c r="A27" s="42"/>
      <x:c r="B27" s="42"/>
      <x:c r="C27" s="42"/>
      <x:c r="D27" s="42"/>
      <x:c r="E27" s="44"/>
      <x:c r="F27" s="44"/>
      <x:c r="G27" s="42"/>
      <x:c r="H27" s="42"/>
      <x:c r="I27" s="42"/>
      <x:c r="J27" s="42"/>
      <x:c r="K27" s="42"/>
      <x:c r="L27" s="42"/>
      <x:c r="M27" s="42"/>
    </x:row>
    <x:row r="28" ht="27" customHeight="1">
      <x:c r="A28" s="42"/>
      <x:c r="B28" s="42"/>
      <x:c r="C28" s="42"/>
      <x:c r="D28" s="42"/>
      <x:c r="E28" s="44"/>
      <x:c r="F28" s="44"/>
      <x:c r="G28" s="42"/>
      <x:c r="H28" s="42"/>
      <x:c r="I28" s="42"/>
      <x:c r="J28" s="42"/>
      <x:c r="K28" s="42"/>
      <x:c r="L28" s="42"/>
      <x:c r="M28" s="42"/>
    </x:row>
    <x:row r="29" ht="27" customHeight="1">
      <x:c r="A29" s="42"/>
      <x:c r="B29" s="42"/>
      <x:c r="C29" s="42"/>
      <x:c r="D29" s="42"/>
      <x:c r="E29" s="44"/>
      <x:c r="F29" s="44"/>
      <x:c r="G29" s="42"/>
      <x:c r="H29" s="42"/>
      <x:c r="I29" s="42"/>
      <x:c r="J29" s="42"/>
      <x:c r="K29" s="42"/>
      <x:c r="L29" s="42"/>
      <x:c r="M29" s="42"/>
    </x:row>
    <x:row r="30" ht="27" customHeight="1">
      <x:c r="A30" s="42"/>
      <x:c r="B30" s="42"/>
      <x:c r="C30" s="42"/>
      <x:c r="D30" s="42"/>
      <x:c r="E30" s="44"/>
      <x:c r="F30" s="44"/>
      <x:c r="G30" s="42"/>
      <x:c r="H30" s="42"/>
      <x:c r="I30" s="42"/>
      <x:c r="J30" s="42"/>
      <x:c r="K30" s="42"/>
      <x:c r="L30" s="42"/>
      <x:c r="M30" s="42"/>
    </x:row>
  </x:sheetData>
  <x:mergeCells>
    <x:mergeCell ref="A1:M2"/>
    <x:mergeCell ref="A3:M3"/>
  </x:mergeCells>
  <x:dataValidations count="2">
    <x:dataValidation type="list" sqref="K6:K30">
      <x:formula1>"未確認,保留,照合済,対象外"</x:formula1>
    </x:dataValidation>
    <x:dataValidation type="list" sqref="G6:G30">
      <x:formula1>"冊,件,円"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2" hidden="0" customWidth="1"/>
    <x:col min="2" max="2" width="47" hidden="0" customWidth="1"/>
    <x:col min="3" max="3" width="47" hidden="0" customWidth="1"/>
  </x:cols>
  <x:sheetData>
    <x:row r="1" ht="30" customHeight="1">
      <x:c r="A1" s="9" t="str">
        <x:v>空欄版｜契約条件の確認</x:v>
      </x:c>
      <x:c r="B1" s="9"/>
      <x:c r="C1" s="9"/>
    </x:row>
    <x:row r="2" ht="30" customHeight="1">
      <x:c r="A2" s="9"/>
      <x:c r="B2" s="9"/>
      <x:c r="C2" s="9"/>
    </x:row>
    <x:row r="3" ht="34" customHeight="1">
      <x:c r="A3" s="13" t="str">
        <x:v>契約担当者が確定した内容だけを記入します。例の料率・期間・控除を、そのまま実務へ流用しないでください。</x:v>
      </x:c>
      <x:c r="B3" s="13"/>
      <x:c r="C3" s="13"/>
    </x:row>
    <x:row r="4" ht="27" customHeight="1">
      <x:c r="A4" s="4"/>
      <x:c r="B4" s="4"/>
      <x:c r="C4" s="4"/>
    </x:row>
    <x:row r="5" ht="42" customHeight="1">
      <x:c r="A5" s="17" t="str">
        <x:v>確認項目</x:v>
      </x:c>
      <x:c r="B5" s="17" t="str">
        <x:v>契約1（記入欄）</x:v>
      </x:c>
      <x:c r="C5" s="17" t="str">
        <x:v>契約2（記入欄）</x:v>
      </x:c>
    </x:row>
    <x:row r="6" ht="27" customHeight="1">
      <x:c r="A6" s="20" t="str">
        <x:v>作品ID</x:v>
      </x:c>
      <x:c r="B6" s="42"/>
      <x:c r="C6" s="42"/>
    </x:row>
    <x:row r="7" ht="27" customHeight="1">
      <x:c r="A7" s="4" t="str">
        <x:v>商品ID</x:v>
      </x:c>
      <x:c r="B7" s="42"/>
      <x:c r="C7" s="42"/>
    </x:row>
    <x:row r="8" ht="27" customHeight="1">
      <x:c r="A8" s="20" t="str">
        <x:v>版・媒体</x:v>
      </x:c>
      <x:c r="B8" s="42"/>
      <x:c r="C8" s="42"/>
    </x:row>
    <x:row r="9" ht="27" customHeight="1">
      <x:c r="A9" s="4" t="str">
        <x:v>販売先</x:v>
      </x:c>
      <x:c r="B9" s="42"/>
      <x:c r="C9" s="42"/>
    </x:row>
    <x:row r="10" ht="27" customHeight="1">
      <x:c r="A10" s="20" t="str">
        <x:v>契約ID</x:v>
      </x:c>
      <x:c r="B10" s="42"/>
      <x:c r="C10" s="42"/>
    </x:row>
    <x:row r="11" ht="27" customHeight="1">
      <x:c r="A11" s="4" t="str">
        <x:v>契約版</x:v>
      </x:c>
      <x:c r="B11" s="42"/>
      <x:c r="C11" s="42"/>
    </x:row>
    <x:row r="12" ht="27" customHeight="1">
      <x:c r="A12" s="20" t="str">
        <x:v>適用開始日</x:v>
      </x:c>
      <x:c r="B12" s="42"/>
      <x:c r="C12" s="42"/>
    </x:row>
    <x:row r="13" ht="27" customHeight="1">
      <x:c r="A13" s="4" t="str">
        <x:v>適用終了日</x:v>
      </x:c>
      <x:c r="B13" s="42"/>
      <x:c r="C13" s="42"/>
    </x:row>
    <x:row r="14" ht="27" customHeight="1">
      <x:c r="A14" s="20" t="str">
        <x:v>計算基礎</x:v>
      </x:c>
      <x:c r="B14" s="42"/>
      <x:c r="C14" s="42"/>
    </x:row>
    <x:row r="15" ht="27" customHeight="1">
      <x:c r="A15" s="4" t="str">
        <x:v>税抜本体価格（円/冊）</x:v>
      </x:c>
      <x:c r="B15" s="42"/>
      <x:c r="C15" s="42"/>
    </x:row>
    <x:row r="16" ht="27" customHeight="1">
      <x:c r="A16" s="20" t="str">
        <x:v>印税率（契約プール全体）</x:v>
      </x:c>
      <x:c r="B16" s="42"/>
      <x:c r="C16" s="42"/>
    </x:row>
    <x:row r="17" ht="27" customHeight="1">
      <x:c r="A17" s="4" t="str">
        <x:v>期間の決め方</x:v>
      </x:c>
      <x:c r="B17" s="42"/>
      <x:c r="C17" s="42"/>
    </x:row>
    <x:row r="18" ht="27" customHeight="1">
      <x:c r="A18" s="20" t="str">
        <x:v>今回の印税対象月</x:v>
      </x:c>
      <x:c r="B18" s="42"/>
      <x:c r="C18" s="42"/>
    </x:row>
    <x:row r="19" ht="27" customHeight="1">
      <x:c r="A19" s="4" t="str">
        <x:v>今回の報告対象月</x:v>
      </x:c>
      <x:c r="B19" s="42"/>
      <x:c r="C19" s="42"/>
    </x:row>
    <x:row r="20" ht="50" customHeight="1">
      <x:c r="A20" s="20" t="str">
        <x:v>返品の条件</x:v>
      </x:c>
      <x:c r="B20" s="42"/>
      <x:c r="C20" s="42"/>
    </x:row>
    <x:row r="21" ht="50" customHeight="1">
      <x:c r="A21" s="4" t="str">
        <x:v>控除と除外</x:v>
      </x:c>
      <x:c r="B21" s="42"/>
      <x:c r="C21" s="42"/>
    </x:row>
    <x:row r="22" ht="50" customHeight="1">
      <x:c r="A22" s="20" t="str">
        <x:v>訂正方法</x:v>
      </x:c>
      <x:c r="B22" s="42"/>
      <x:c r="C22" s="42"/>
    </x:row>
    <x:row r="23" ht="27" customHeight="1">
      <x:c r="A23" s="4" t="str">
        <x:v>円未満の丸め桁</x:v>
      </x:c>
      <x:c r="B23" s="42"/>
      <x:c r="C23" s="42"/>
    </x:row>
    <x:row r="24" ht="50" customHeight="1">
      <x:c r="A24" s="20" t="str">
        <x:v>丸めの単位</x:v>
      </x:c>
      <x:c r="B24" s="42"/>
      <x:c r="C24" s="42"/>
    </x:row>
    <x:row r="25" ht="27" customHeight="1">
      <x:c r="A25" s="4" t="str">
        <x:v>配分の方式</x:v>
      </x:c>
      <x:c r="B25" s="42"/>
      <x:c r="C25" s="42"/>
    </x:row>
    <x:row r="26" ht="27" customHeight="1">
      <x:c r="A26" s="20" t="str">
        <x:v>支払先P01（著者甲）の配分</x:v>
      </x:c>
      <x:c r="B26" s="42"/>
      <x:c r="C26" s="42"/>
    </x:row>
    <x:row r="27" ht="27" customHeight="1">
      <x:c r="A27" s="4" t="str">
        <x:v>支払先P02（著者乙）の配分</x:v>
      </x:c>
      <x:c r="B27" s="42"/>
      <x:c r="C27" s="42"/>
    </x:row>
    <x:row r="28" ht="50" customHeight="1">
      <x:c r="A28" s="20" t="str">
        <x:v>配分端数の扱い</x:v>
      </x:c>
      <x:c r="B28" s="42"/>
      <x:c r="C28" s="42"/>
    </x:row>
    <x:row r="29" ht="27" customHeight="1">
      <x:c r="A29" s="4" t="str">
        <x:v>条件の状態</x:v>
      </x:c>
      <x:c r="B29" s="42"/>
      <x:c r="C29" s="42"/>
    </x:row>
    <x:row r="30" ht="50" customHeight="1">
      <x:c r="A30" s="20" t="str">
        <x:v>本シートの範囲</x:v>
      </x:c>
      <x:c r="B30" s="42"/>
      <x:c r="C30" s="42"/>
    </x:row>
    <x:row r="31" ht="27" customHeight="1">
      <x:c r="A31" s="4"/>
      <x:c r="B31" s="42"/>
      <x:c r="C31" s="42"/>
    </x:row>
    <x:row r="32" ht="27" customHeight="1">
      <x:c r="A32" s="20"/>
      <x:c r="B32" s="42"/>
      <x:c r="C32" s="42"/>
    </x:row>
    <x:row r="33" ht="27" customHeight="1">
      <x:c r="A33" s="4"/>
      <x:c r="B33" s="42"/>
      <x:c r="C33" s="42"/>
    </x:row>
    <x:row r="34" ht="27" customHeight="1">
      <x:c r="A34" s="20"/>
      <x:c r="B34" s="42"/>
      <x:c r="C34" s="42"/>
    </x:row>
  </x:sheetData>
  <x:mergeCells>
    <x:mergeCell ref="A1:C2"/>
    <x:mergeCell ref="A3:C3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2" hidden="0" customWidth="1"/>
    <x:col min="2" max="2" width="47" hidden="0" customWidth="1"/>
    <x:col min="3" max="3" width="47" hidden="0" customWidth="1"/>
  </x:cols>
  <x:sheetData>
    <x:row r="1" ht="30" customHeight="1">
      <x:c r="A1" s="9" t="str">
        <x:v>契約条件｜2契約の説明用仮定</x:v>
      </x:c>
      <x:c r="B1" s="9"/>
      <x:c r="C1" s="9"/>
    </x:row>
    <x:row r="2" ht="30" customHeight="1">
      <x:c r="A2" s="9"/>
      <x:c r="B2" s="9"/>
      <x:c r="C2" s="9"/>
    </x:row>
    <x:row r="3" ht="34" customHeight="1">
      <x:c r="A3" s="13" t="str">
        <x:v>実在の契約・相場ではありません。率、返品控除、帰属月、端数処理を確定済みと仮定した照合例です。</x:v>
      </x:c>
      <x:c r="B3" s="13"/>
      <x:c r="C3" s="13"/>
    </x:row>
    <x:row r="4" ht="27" customHeight="1">
      <x:c r="A4" s="4"/>
      <x:c r="B4" s="4"/>
      <x:c r="C4" s="4"/>
    </x:row>
    <x:row r="5" ht="42" customHeight="1">
      <x:c r="A5" s="17" t="str">
        <x:v>確認項目</x:v>
      </x:c>
      <x:c r="B5" s="17" t="str">
        <x:v>契約A｜紙</x:v>
      </x:c>
      <x:c r="C5" s="17" t="str">
        <x:v>契約B｜電子</x:v>
      </x:c>
    </x:row>
    <x:row r="6" ht="27" customHeight="1">
      <x:c r="A6" s="20" t="str">
        <x:v>作品ID</x:v>
      </x:c>
      <x:c r="B6" s="22" t="str">
        <x:v>W01</x:v>
      </x:c>
      <x:c r="C6" s="22" t="str">
        <x:v>W01</x:v>
      </x:c>
    </x:row>
    <x:row r="7" ht="27" customHeight="1">
      <x:c r="A7" s="4" t="str">
        <x:v>商品ID</x:v>
      </x:c>
      <x:c r="B7" s="23" t="str">
        <x:v>BOOK-P01</x:v>
      </x:c>
      <x:c r="C7" s="23" t="str">
        <x:v>BOOK-E01</x:v>
      </x:c>
    </x:row>
    <x:row r="8" ht="27" customHeight="1">
      <x:c r="A8" s="20" t="str">
        <x:v>版・媒体</x:v>
      </x:c>
      <x:c r="B8" s="22" t="str">
        <x:v>初版・紙</x:v>
      </x:c>
      <x:c r="C8" s="22" t="str">
        <x:v>電子v1・電子</x:v>
      </x:c>
    </x:row>
    <x:row r="9" ht="27" customHeight="1">
      <x:c r="A9" s="4" t="str">
        <x:v>販売先</x:v>
      </x:c>
      <x:c r="B9" s="23" t="str">
        <x:v>取次T</x:v>
      </x:c>
      <x:c r="C9" s="23" t="str">
        <x:v>配信D</x:v>
      </x:c>
    </x:row>
    <x:row r="10" ht="27" customHeight="1">
      <x:c r="A10" s="20" t="str">
        <x:v>契約ID</x:v>
      </x:c>
      <x:c r="B10" s="22" t="str">
        <x:v>CT-A</x:v>
      </x:c>
      <x:c r="C10" s="22" t="str">
        <x:v>CT-B</x:v>
      </x:c>
    </x:row>
    <x:row r="11" ht="27" customHeight="1">
      <x:c r="A11" s="4" t="str">
        <x:v>契約版</x:v>
      </x:c>
      <x:c r="B11" s="23" t="str">
        <x:v>v1</x:v>
      </x:c>
      <x:c r="C11" s="23" t="str">
        <x:v>v2</x:v>
      </x:c>
    </x:row>
    <x:row r="12" ht="27" customHeight="1">
      <x:c r="A12" s="20" t="str">
        <x:v>適用開始日</x:v>
      </x:c>
      <x:c r="B12" s="28" t="n">
        <x:v>45658</x:v>
      </x:c>
      <x:c r="C12" s="28" t="n">
        <x:v>45870</x:v>
      </x:c>
    </x:row>
    <x:row r="13" ht="27" customHeight="1">
      <x:c r="A13" s="4" t="str">
        <x:v>適用終了日</x:v>
      </x:c>
      <x:c r="B13" s="30" t="n">
        <x:v>46022</x:v>
      </x:c>
      <x:c r="C13" s="30" t="n">
        <x:v>46022</x:v>
      </x:c>
    </x:row>
    <x:row r="14" ht="27" customHeight="1">
      <x:c r="A14" s="20" t="str">
        <x:v>計算基礎</x:v>
      </x:c>
      <x:c r="B14" s="22" t="str">
        <x:v>実売数量基礎</x:v>
      </x:c>
      <x:c r="C14" s="22" t="str">
        <x:v>精算額基礎</x:v>
      </x:c>
    </x:row>
    <x:row r="15" ht="27" customHeight="1">
      <x:c r="A15" s="4" t="str">
        <x:v>税抜本体価格（円/冊）</x:v>
      </x:c>
      <x:c r="B15" s="23" t="n">
        <x:v>1500</x:v>
      </x:c>
      <x:c r="C15" s="23"/>
    </x:row>
    <x:row r="16" ht="27" customHeight="1">
      <x:c r="A16" s="20" t="str">
        <x:v>印税率（契約プール全体）</x:v>
      </x:c>
      <x:c r="B16" s="36" t="n">
        <x:v>0.08</x:v>
      </x:c>
      <x:c r="C16" s="36" t="n">
        <x:v>0.25</x:v>
      </x:c>
    </x:row>
    <x:row r="17" ht="27" customHeight="1">
      <x:c r="A17" s="4" t="str">
        <x:v>期間の決め方</x:v>
      </x:c>
      <x:c r="B17" s="23" t="str">
        <x:v>報告対象月。確認済み過月返品も当月控除</x:v>
      </x:c>
      <x:c r="C17" s="23" t="str">
        <x:v>売上報告が示す販売対象月</x:v>
      </x:c>
    </x:row>
    <x:row r="18" ht="27" customHeight="1">
      <x:c r="A18" s="20" t="str">
        <x:v>今回の印税対象月</x:v>
      </x:c>
      <x:c r="B18" s="32" t="n">
        <x:v>45901</x:v>
      </x:c>
      <x:c r="C18" s="32" t="n">
        <x:v>45870</x:v>
      </x:c>
    </x:row>
    <x:row r="19" ht="27" customHeight="1">
      <x:c r="A19" s="4" t="str">
        <x:v>今回の報告対象月</x:v>
      </x:c>
      <x:c r="B19" s="34" t="n">
        <x:v>45901</x:v>
      </x:c>
      <x:c r="C19" s="34" t="n">
        <x:v>45901</x:v>
      </x:c>
    </x:row>
    <x:row r="20" ht="50" customHeight="1">
      <x:c r="A20" s="20" t="str">
        <x:v>返品の条件</x:v>
      </x:c>
      <x:c r="B20" s="22" t="str">
        <x:v>確認済み返品を控除。元販売が不明なら保留</x:v>
      </x:c>
      <x:c r="C20" s="22" t="str">
        <x:v>確定精算額に反映済みの取消等を再控除しない</x:v>
      </x:c>
    </x:row>
    <x:row r="21" ht="50" customHeight="1">
      <x:c r="A21" s="4" t="str">
        <x:v>控除と除外</x:v>
      </x:c>
      <x:c r="B21" s="23" t="str">
        <x:v>卸売額・入金額は計算基礎に使わない</x:v>
      </x:c>
      <x:c r="C21" s="23" t="str">
        <x:v>配信手数料控除後の税抜精算額。手数料を再控除しない</x:v>
      </x:c>
    </x:row>
    <x:row r="22" ht="50" customHeight="1">
      <x:c r="A22" s="20" t="str">
        <x:v>訂正方法</x:v>
      </x:c>
      <x:c r="B22" s="22" t="str">
        <x:v>元明細と差分を照合して採用。二重控除しない</x:v>
      </x:c>
      <x:c r="C22" s="22" t="str">
        <x:v>訂正総額で置換。旧版と差額は別途加算しない</x:v>
      </x:c>
    </x:row>
    <x:row r="23" ht="27" customHeight="1">
      <x:c r="A23" s="4" t="str">
        <x:v>円未満の丸め桁</x:v>
      </x:c>
      <x:c r="B23" s="23" t="n">
        <x:v>0</x:v>
      </x:c>
      <x:c r="C23" s="23" t="n">
        <x:v>0</x:v>
      </x:c>
    </x:row>
    <x:row r="24" ht="50" customHeight="1">
      <x:c r="A24" s="20" t="str">
        <x:v>丸めの単位</x:v>
      </x:c>
      <x:c r="B24" s="22" t="str">
        <x:v>契約×印税対象月の合計を円単位で四捨五入</x:v>
      </x:c>
      <x:c r="C24" s="22" t="str">
        <x:v>契約×印税対象月の合計を円単位で四捨五入</x:v>
      </x:c>
    </x:row>
    <x:row r="25" ht="27" customHeight="1">
      <x:c r="A25" s="4" t="str">
        <x:v>配分の方式</x:v>
      </x:c>
      <x:c r="B25" s="23" t="str">
        <x:v>同一印税プールの分配</x:v>
      </x:c>
      <x:c r="C25" s="23" t="str">
        <x:v>同一印税プールの分配</x:v>
      </x:c>
    </x:row>
    <x:row r="26" ht="27" customHeight="1">
      <x:c r="A26" s="20" t="str">
        <x:v>支払先P01（著者甲）の配分</x:v>
      </x:c>
      <x:c r="B26" s="36" t="n">
        <x:v>0.6</x:v>
      </x:c>
      <x:c r="C26" s="36" t="n">
        <x:v>0.5</x:v>
      </x:c>
    </x:row>
    <x:row r="27" ht="27" customHeight="1">
      <x:c r="A27" s="4" t="str">
        <x:v>支払先P02（著者乙）の配分</x:v>
      </x:c>
      <x:c r="B27" s="38" t="n">
        <x:v>0.4</x:v>
      </x:c>
      <x:c r="C27" s="38" t="n">
        <x:v>0.5</x:v>
      </x:c>
    </x:row>
    <x:row r="28" ht="50" customHeight="1">
      <x:c r="A28" s="20" t="str">
        <x:v>配分端数の扱い</x:v>
      </x:c>
      <x:c r="B28" s="22" t="str">
        <x:v>甲を円単位四捨五入し、乙に残額を配分</x:v>
      </x:c>
      <x:c r="C28" s="22" t="str">
        <x:v>甲を円単位四捨五入し、乙に残額を配分</x:v>
      </x:c>
    </x:row>
    <x:row r="29" ht="27" customHeight="1">
      <x:c r="A29" s="4" t="str">
        <x:v>条件の状態</x:v>
      </x:c>
      <x:c r="B29" s="23" t="str">
        <x:v>確定済みという説明用仮定</x:v>
      </x:c>
      <x:c r="C29" s="23" t="str">
        <x:v>確定済みという説明用仮定</x:v>
      </x:c>
    </x:row>
    <x:row r="30" ht="50" customHeight="1">
      <x:c r="A30" s="20" t="str">
        <x:v>本シートの範囲</x:v>
      </x:c>
      <x:c r="B30" s="22" t="str">
        <x:v>源泉徴収等の税務・送金・支払確定は対象外</x:v>
      </x:c>
      <x:c r="C30" s="22" t="str">
        <x:v>源泉徴収等の税務・送金・支払確定は対象外</x:v>
      </x:c>
    </x:row>
    <x:row r="31">
      <x:c r="B31" s="24"/>
      <x:c r="C31" s="24"/>
    </x:row>
    <x:row r="32">
      <x:c r="B32" s="24"/>
      <x:c r="C32" s="24"/>
    </x:row>
    <x:row r="33">
      <x:c r="B33" s="24"/>
      <x:c r="C33" s="24"/>
    </x:row>
    <x:row r="34">
      <x:c r="B34" s="24"/>
      <x:c r="C34" s="24"/>
    </x:row>
  </x:sheetData>
  <x:mergeCells>
    <x:mergeCell ref="A1:C2"/>
    <x:mergeCell ref="A3:C3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hidden="0" customWidth="1"/>
    <x:col min="2" max="2" width="18" hidden="0" customWidth="1"/>
    <x:col min="3" max="3" width="18" hidden="0" customWidth="1"/>
    <x:col min="4" max="4" width="14" hidden="0" customWidth="1"/>
    <x:col min="5" max="5" width="15" hidden="0" customWidth="1"/>
    <x:col min="6" max="6" width="15" hidden="0" customWidth="1"/>
    <x:col min="7" max="7" width="15" hidden="0" customWidth="1"/>
    <x:col min="8" max="8" width="13" hidden="0" customWidth="1"/>
    <x:col min="9" max="9" width="13" hidden="0" customWidth="1"/>
    <x:col min="10" max="10" width="22" hidden="0" customWidth="1"/>
    <x:col min="11" max="11" width="14" hidden="0" customWidth="1"/>
    <x:col min="12" max="12" width="12" hidden="0" customWidth="1"/>
    <x:col min="13" max="13" width="22" hidden="0" customWidth="1"/>
    <x:col min="14" max="14" width="13" hidden="0" customWidth="1"/>
    <x:col min="15" max="15" width="21" hidden="0" customWidth="1"/>
    <x:col min="16" max="16" width="12" hidden="0" customWidth="1"/>
    <x:col min="17" max="17" width="24" hidden="0" customWidth="1"/>
    <x:col min="18" max="18" width="16" hidden="0" customWidth="1"/>
  </x:cols>
  <x:sheetData>
    <x:row r="1" ht="30" customHeight="1">
      <x:c r="A1" s="9" t="str">
        <x:v>照合明細｜元報告を契約別に分類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  <x:c r="N1" s="9"/>
      <x:c r="O1" s="9"/>
      <x:c r="P1" s="9"/>
      <x:c r="Q1" s="9"/>
      <x:c r="R1" s="9"/>
    </x:row>
    <x:row r="2" ht="30" customHeight="1">
      <x:c r="A2" s="9"/>
      <x:c r="B2" s="9"/>
      <x:c r="C2" s="9"/>
      <x:c r="D2" s="9"/>
      <x:c r="E2" s="9"/>
      <x:c r="F2" s="9"/>
      <x:c r="G2" s="9"/>
      <x:c r="H2" s="9"/>
      <x:c r="I2" s="9"/>
      <x:c r="J2" s="9"/>
      <x:c r="K2" s="9"/>
      <x:c r="L2" s="9"/>
      <x:c r="M2" s="9"/>
      <x:c r="N2" s="9"/>
      <x:c r="O2" s="9"/>
      <x:c r="P2" s="9"/>
      <x:c r="Q2" s="9"/>
      <x:c r="R2" s="9"/>
    </x:row>
    <x:row r="3" ht="34" customHeight="1">
      <x:c r="A3" s="13" t="str">
        <x:v>全行が架空例。数量は紙＝冊、電子＝件。金額は紙＝税抜卸売額、電子＝手数料控除後の税抜精算額。異種の金額を一括合計しません。</x:v>
      </x:c>
      <x:c r="B3" s="13"/>
      <x:c r="C3" s="13"/>
      <x:c r="D3" s="13"/>
      <x:c r="E3" s="13"/>
      <x:c r="F3" s="13"/>
      <x:c r="G3" s="13"/>
      <x:c r="H3" s="13"/>
      <x:c r="I3" s="13"/>
      <x:c r="J3" s="13"/>
      <x:c r="K3" s="13"/>
      <x:c r="L3" s="13"/>
      <x:c r="M3" s="13"/>
      <x:c r="N3" s="13"/>
      <x:c r="O3" s="13"/>
      <x:c r="P3" s="13"/>
      <x:c r="Q3" s="13"/>
      <x:c r="R3" s="13"/>
    </x:row>
    <x:row r="4" ht="27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  <x:c r="M4" s="4"/>
      <x:c r="N4" s="4"/>
      <x:c r="O4" s="4"/>
      <x:c r="P4" s="4"/>
      <x:c r="Q4" s="4"/>
      <x:c r="R4" s="4"/>
    </x:row>
    <x:row r="5" ht="42" customHeight="1">
      <x:c r="A5" s="17" t="str">
        <x:v>明細ID</x:v>
      </x:c>
      <x:c r="B5" s="17" t="str">
        <x:v>商品ID</x:v>
      </x:c>
      <x:c r="C5" s="17" t="str">
        <x:v>版・媒体</x:v>
      </x:c>
      <x:c r="D5" s="17" t="str">
        <x:v>販売先</x:v>
      </x:c>
      <x:c r="E5" s="17" t="str">
        <x:v>元販売月</x:v>
      </x:c>
      <x:c r="F5" s="17" t="str">
        <x:v>報告対象月</x:v>
      </x:c>
      <x:c r="G5" s="17" t="str">
        <x:v>印税対象月</x:v>
      </x:c>
      <x:c r="H5" s="17" t="str">
        <x:v>販売数</x:v>
      </x:c>
      <x:c r="I5" s="17" t="str">
        <x:v>返品数</x:v>
      </x:c>
      <x:c r="J5" s="17" t="str">
        <x:v>元報告金額（円）</x:v>
      </x:c>
      <x:c r="K5" s="17" t="str">
        <x:v>契約ID</x:v>
      </x:c>
      <x:c r="L5" s="17" t="str">
        <x:v>契約版</x:v>
      </x:c>
      <x:c r="M5" s="17" t="str">
        <x:v>計算基礎</x:v>
      </x:c>
      <x:c r="N5" s="17" t="str">
        <x:v>採否状態</x:v>
      </x:c>
      <x:c r="O5" s="17" t="str">
        <x:v>前の記録ID</x:v>
      </x:c>
      <x:c r="P5" s="17" t="str">
        <x:v>保留ID</x:v>
      </x:c>
      <x:c r="Q5" s="17" t="str">
        <x:v>照合キー</x:v>
      </x:c>
      <x:c r="R5" s="17" t="str">
        <x:v>採用キー件数</x:v>
      </x:c>
    </x:row>
    <x:row r="6" ht="27" customHeight="1">
      <x:c r="A6" s="20" t="str">
        <x:v>R001</x:v>
      </x:c>
      <x:c r="B6" s="20" t="str">
        <x:v>BOOK-P01</x:v>
      </x:c>
      <x:c r="C6" s="20" t="str">
        <x:v>初版・紙</x:v>
      </x:c>
      <x:c r="D6" s="20" t="str">
        <x:v>取次T</x:v>
      </x:c>
      <x:c r="E6" s="46" t="n">
        <x:v>45901</x:v>
      </x:c>
      <x:c r="F6" s="46" t="n">
        <x:v>45901</x:v>
      </x:c>
      <x:c r="G6" s="46" t="n">
        <x:v>45901</x:v>
      </x:c>
      <x:c r="H6" s="50" t="n">
        <x:v>1000</x:v>
      </x:c>
      <x:c r="I6" s="50" t="n">
        <x:v>0</x:v>
      </x:c>
      <x:c r="J6" s="50" t="n">
        <x:v>1050000</x:v>
      </x:c>
      <x:c r="K6" s="20" t="str">
        <x:v>CT-A</x:v>
      </x:c>
      <x:c r="L6" s="20" t="str">
        <x:v>v1</x:v>
      </x:c>
      <x:c r="M6" s="20" t="str">
        <x:v>実売数量基礎</x:v>
      </x:c>
      <x:c r="N6" s="20" t="str">
        <x:v>採用</x:v>
      </x:c>
      <x:c r="O6" s="20" t="str"/>
      <x:c r="P6" s="20"/>
      <x:c r="Q6" s="20" t="str">
        <x:v>P-T-2509-S01</x:v>
      </x:c>
      <x:c r="R6" s="20" t="n">
        <x:f>IF(N6="採用",COUNTIFS($Q$6:$Q$105,Q6,$N$6:$N$105,"採用"),0)</x:f>
        <x:v>1</x:v>
      </x:c>
    </x:row>
    <x:row r="7" ht="27" customHeight="1">
      <x:c r="A7" s="4" t="str">
        <x:v>R002</x:v>
      </x:c>
      <x:c r="B7" s="4" t="str">
        <x:v>BOOK-P01</x:v>
      </x:c>
      <x:c r="C7" s="4" t="str">
        <x:v>初版・紙</x:v>
      </x:c>
      <x:c r="D7" s="4" t="str">
        <x:v>取次T</x:v>
      </x:c>
      <x:c r="E7" s="47" t="n">
        <x:v>45901</x:v>
      </x:c>
      <x:c r="F7" s="47" t="n">
        <x:v>45901</x:v>
      </x:c>
      <x:c r="G7" s="47" t="n">
        <x:v>45901</x:v>
      </x:c>
      <x:c r="H7" s="51" t="n">
        <x:v>0</x:v>
      </x:c>
      <x:c r="I7" s="51" t="n">
        <x:v>100</x:v>
      </x:c>
      <x:c r="J7" s="51" t="n">
        <x:v>-105000</x:v>
      </x:c>
      <x:c r="K7" s="4" t="str">
        <x:v>CT-A</x:v>
      </x:c>
      <x:c r="L7" s="4" t="str">
        <x:v>v1</x:v>
      </x:c>
      <x:c r="M7" s="4" t="str">
        <x:v>実売数量基礎</x:v>
      </x:c>
      <x:c r="N7" s="4" t="str">
        <x:v>採用</x:v>
      </x:c>
      <x:c r="O7" s="4" t="str">
        <x:v>R001</x:v>
      </x:c>
      <x:c r="P7" s="4"/>
      <x:c r="Q7" s="4" t="str">
        <x:v>P-T-2509-R01</x:v>
      </x:c>
      <x:c r="R7" s="4" t="n">
        <x:f>IF(N7="採用",COUNTIFS($Q$6:$Q$105,Q7,$N$6:$N$105,"採用"),0)</x:f>
        <x:v>1</x:v>
      </x:c>
    </x:row>
    <x:row r="8" ht="27" customHeight="1">
      <x:c r="A8" s="20" t="str">
        <x:v>R003</x:v>
      </x:c>
      <x:c r="B8" s="20" t="str">
        <x:v>BOOK-P01</x:v>
      </x:c>
      <x:c r="C8" s="20" t="str">
        <x:v>初版・紙</x:v>
      </x:c>
      <x:c r="D8" s="20" t="str">
        <x:v>取次T</x:v>
      </x:c>
      <x:c r="E8" s="46" t="n">
        <x:v>45870</x:v>
      </x:c>
      <x:c r="F8" s="46" t="n">
        <x:v>45901</x:v>
      </x:c>
      <x:c r="G8" s="46" t="n">
        <x:v>45901</x:v>
      </x:c>
      <x:c r="H8" s="50" t="n">
        <x:v>0</x:v>
      </x:c>
      <x:c r="I8" s="50" t="n">
        <x:v>20</x:v>
      </x:c>
      <x:c r="J8" s="50" t="n">
        <x:v>-21000</x:v>
      </x:c>
      <x:c r="K8" s="20" t="str">
        <x:v>CT-A</x:v>
      </x:c>
      <x:c r="L8" s="20" t="str">
        <x:v>v1</x:v>
      </x:c>
      <x:c r="M8" s="20" t="str">
        <x:v>実売数量基礎</x:v>
      </x:c>
      <x:c r="N8" s="20" t="str">
        <x:v>採用</x:v>
      </x:c>
      <x:c r="O8" s="20" t="str">
        <x:v>R008</x:v>
      </x:c>
      <x:c r="P8" s="20"/>
      <x:c r="Q8" s="20" t="str">
        <x:v>P-T-2509-R02</x:v>
      </x:c>
      <x:c r="R8" s="20" t="n">
        <x:f>IF(N8="採用",COUNTIFS($Q$6:$Q$105,Q8,$N$6:$N$105,"採用"),0)</x:f>
        <x:v>1</x:v>
      </x:c>
    </x:row>
    <x:row r="9" ht="27" customHeight="1">
      <x:c r="A9" s="54" t="str">
        <x:v>R004</x:v>
      </x:c>
      <x:c r="B9" s="54" t="str">
        <x:v>BOOK-P01</x:v>
      </x:c>
      <x:c r="C9" s="54" t="str">
        <x:v>初版・紙</x:v>
      </x:c>
      <x:c r="D9" s="54" t="str">
        <x:v>取次T</x:v>
      </x:c>
      <x:c r="E9" s="55" t="n">
        <x:v>45870</x:v>
      </x:c>
      <x:c r="F9" s="55" t="n">
        <x:v>45901</x:v>
      </x:c>
      <x:c r="G9" s="55"/>
      <x:c r="H9" s="56" t="n">
        <x:v>0</x:v>
      </x:c>
      <x:c r="I9" s="56" t="n">
        <x:v>30</x:v>
      </x:c>
      <x:c r="J9" s="56" t="n">
        <x:v>-31500</x:v>
      </x:c>
      <x:c r="K9" s="54" t="str">
        <x:v>CT-A</x:v>
      </x:c>
      <x:c r="L9" s="54" t="str">
        <x:v>v1</x:v>
      </x:c>
      <x:c r="M9" s="54" t="str">
        <x:v>実売数量基礎</x:v>
      </x:c>
      <x:c r="N9" s="54" t="str">
        <x:v>保留</x:v>
      </x:c>
      <x:c r="O9" s="54" t="str">
        <x:v>元販売未特定</x:v>
      </x:c>
      <x:c r="P9" s="54" t="str">
        <x:v>H01</x:v>
      </x:c>
      <x:c r="Q9" s="54" t="str">
        <x:v>P-T-2509-R03</x:v>
      </x:c>
      <x:c r="R9" s="54" t="n">
        <x:f>IF(N9="採用",COUNTIFS($Q$6:$Q$105,Q9,$N$6:$N$105,"採用"),0)</x:f>
        <x:v>0</x:v>
      </x:c>
    </x:row>
    <x:row r="10" ht="27" customHeight="1">
      <x:c r="A10" s="60" t="str">
        <x:v>R005</x:v>
      </x:c>
      <x:c r="B10" s="60" t="str">
        <x:v>BOOK-E01</x:v>
      </x:c>
      <x:c r="C10" s="60" t="str">
        <x:v>電子v1・電子</x:v>
      </x:c>
      <x:c r="D10" s="60" t="str">
        <x:v>配信D</x:v>
      </x:c>
      <x:c r="E10" s="61" t="n">
        <x:v>45870</x:v>
      </x:c>
      <x:c r="F10" s="61" t="n">
        <x:v>45901</x:v>
      </x:c>
      <x:c r="G10" s="61" t="n">
        <x:v>45870</x:v>
      </x:c>
      <x:c r="H10" s="62" t="n">
        <x:v>600</x:v>
      </x:c>
      <x:c r="I10" s="62" t="n">
        <x:v>0</x:v>
      </x:c>
      <x:c r="J10" s="62" t="n">
        <x:v>450000</x:v>
      </x:c>
      <x:c r="K10" s="60" t="str">
        <x:v>CT-B</x:v>
      </x:c>
      <x:c r="L10" s="60" t="str">
        <x:v>v2</x:v>
      </x:c>
      <x:c r="M10" s="60" t="str">
        <x:v>精算額基礎</x:v>
      </x:c>
      <x:c r="N10" s="60" t="str">
        <x:v>旧版</x:v>
      </x:c>
      <x:c r="O10" s="60" t="str"/>
      <x:c r="P10" s="60"/>
      <x:c r="Q10" s="60" t="str">
        <x:v>E-D-2508-NET</x:v>
      </x:c>
      <x:c r="R10" s="60" t="n">
        <x:f>IF(N10="採用",COUNTIFS($Q$6:$Q$105,Q10,$N$6:$N$105,"採用"),0)</x:f>
        <x:v>0</x:v>
      </x:c>
    </x:row>
    <x:row r="11" ht="27" customHeight="1">
      <x:c r="A11" s="4" t="str">
        <x:v>R006</x:v>
      </x:c>
      <x:c r="B11" s="4" t="str">
        <x:v>BOOK-E01</x:v>
      </x:c>
      <x:c r="C11" s="4" t="str">
        <x:v>電子v1・電子</x:v>
      </x:c>
      <x:c r="D11" s="4" t="str">
        <x:v>配信D</x:v>
      </x:c>
      <x:c r="E11" s="47" t="n">
        <x:v>45870</x:v>
      </x:c>
      <x:c r="F11" s="47" t="n">
        <x:v>45901</x:v>
      </x:c>
      <x:c r="G11" s="47" t="n">
        <x:v>45870</x:v>
      </x:c>
      <x:c r="H11" s="51" t="n">
        <x:v>600</x:v>
      </x:c>
      <x:c r="I11" s="51" t="n">
        <x:v>0</x:v>
      </x:c>
      <x:c r="J11" s="51" t="n">
        <x:v>440000</x:v>
      </x:c>
      <x:c r="K11" s="4" t="str">
        <x:v>CT-B</x:v>
      </x:c>
      <x:c r="L11" s="4" t="str">
        <x:v>v2</x:v>
      </x:c>
      <x:c r="M11" s="4" t="str">
        <x:v>精算額基礎</x:v>
      </x:c>
      <x:c r="N11" s="4" t="str">
        <x:v>採用</x:v>
      </x:c>
      <x:c r="O11" s="4" t="str">
        <x:v>R005</x:v>
      </x:c>
      <x:c r="P11" s="4"/>
      <x:c r="Q11" s="4" t="str">
        <x:v>E-D-2508-NET</x:v>
      </x:c>
      <x:c r="R11" s="4" t="n">
        <x:f>IF(N11="採用",COUNTIFS($Q$6:$Q$105,Q11,$N$6:$N$105,"採用"),0)</x:f>
        <x:v>1</x:v>
      </x:c>
    </x:row>
    <x:row r="12" ht="27" customHeight="1">
      <x:c r="A12" s="60" t="str">
        <x:v>R008</x:v>
      </x:c>
      <x:c r="B12" s="60" t="str">
        <x:v>BOOK-P01</x:v>
      </x:c>
      <x:c r="C12" s="60" t="str">
        <x:v>初版・紙</x:v>
      </x:c>
      <x:c r="D12" s="60" t="str">
        <x:v>取次T</x:v>
      </x:c>
      <x:c r="E12" s="61" t="n">
        <x:v>45870</x:v>
      </x:c>
      <x:c r="F12" s="61" t="n">
        <x:v>45870</x:v>
      </x:c>
      <x:c r="G12" s="61" t="n">
        <x:v>45870</x:v>
      </x:c>
      <x:c r="H12" s="62" t="n">
        <x:v>200</x:v>
      </x:c>
      <x:c r="I12" s="62" t="n">
        <x:v>0</x:v>
      </x:c>
      <x:c r="J12" s="62" t="n">
        <x:v>210000</x:v>
      </x:c>
      <x:c r="K12" s="60" t="str">
        <x:v>CT-A</x:v>
      </x:c>
      <x:c r="L12" s="60" t="str">
        <x:v>v1</x:v>
      </x:c>
      <x:c r="M12" s="60" t="str">
        <x:v>実売数量基礎</x:v>
      </x:c>
      <x:c r="N12" s="60" t="str">
        <x:v>期間外</x:v>
      </x:c>
      <x:c r="O12" s="60" t="str"/>
      <x:c r="P12" s="60"/>
      <x:c r="Q12" s="60" t="str">
        <x:v>P-T-2508-S01</x:v>
      </x:c>
      <x:c r="R12" s="60" t="n">
        <x:f>IF(N12="採用",COUNTIFS($Q$6:$Q$105,Q12,$N$6:$N$105,"採用"),0)</x:f>
        <x:v>0</x:v>
      </x:c>
    </x:row>
    <x:row r="13" ht="27" customHeight="1">
      <x:c r="A13" s="4"/>
      <x:c r="B13" s="4"/>
      <x:c r="C13" s="4"/>
      <x:c r="D13" s="4"/>
      <x:c r="E13" s="47"/>
      <x:c r="F13" s="47"/>
      <x:c r="G13" s="47"/>
      <x:c r="H13" s="51"/>
      <x:c r="I13" s="51"/>
      <x:c r="J13" s="51"/>
      <x:c r="K13" s="4"/>
      <x:c r="L13" s="4"/>
      <x:c r="M13" s="4"/>
      <x:c r="N13" s="4"/>
      <x:c r="O13" s="4"/>
      <x:c r="P13" s="4"/>
      <x:c r="Q13" s="4"/>
      <x:c r="R13" s="4" t="n">
        <x:f>IF(N13="採用",COUNTIFS($Q$6:$Q$105,Q13,$N$6:$N$105,"採用"),0)</x:f>
        <x:v>0</x:v>
      </x:c>
    </x:row>
    <x:row r="14" ht="27" customHeight="1">
      <x:c r="A14" s="20"/>
      <x:c r="B14" s="20"/>
      <x:c r="C14" s="20"/>
      <x:c r="D14" s="20"/>
      <x:c r="E14" s="46"/>
      <x:c r="F14" s="46"/>
      <x:c r="G14" s="46"/>
      <x:c r="H14" s="50"/>
      <x:c r="I14" s="50"/>
      <x:c r="J14" s="50"/>
      <x:c r="K14" s="20"/>
      <x:c r="L14" s="20"/>
      <x:c r="M14" s="20"/>
      <x:c r="N14" s="20"/>
      <x:c r="O14" s="20"/>
      <x:c r="P14" s="20"/>
      <x:c r="Q14" s="20"/>
      <x:c r="R14" s="20" t="n">
        <x:f>IF(N14="採用",COUNTIFS($Q$6:$Q$105,Q14,$N$6:$N$105,"採用"),0)</x:f>
        <x:v>0</x:v>
      </x:c>
    </x:row>
    <x:row r="15" ht="27" customHeight="1">
      <x:c r="A15" s="4"/>
      <x:c r="B15" s="4"/>
      <x:c r="C15" s="4"/>
      <x:c r="D15" s="4"/>
      <x:c r="E15" s="47"/>
      <x:c r="F15" s="47"/>
      <x:c r="G15" s="47"/>
      <x:c r="H15" s="51"/>
      <x:c r="I15" s="51"/>
      <x:c r="J15" s="51"/>
      <x:c r="K15" s="4"/>
      <x:c r="L15" s="4"/>
      <x:c r="M15" s="4"/>
      <x:c r="N15" s="4"/>
      <x:c r="O15" s="4"/>
      <x:c r="P15" s="4"/>
      <x:c r="Q15" s="4"/>
      <x:c r="R15" s="4" t="n">
        <x:f>IF(N15="採用",COUNTIFS($Q$6:$Q$105,Q15,$N$6:$N$105,"採用"),0)</x:f>
        <x:v>0</x:v>
      </x:c>
    </x:row>
    <x:row r="16" ht="27" customHeight="1">
      <x:c r="A16" s="20"/>
      <x:c r="B16" s="20"/>
      <x:c r="C16" s="20"/>
      <x:c r="D16" s="20"/>
      <x:c r="E16" s="46"/>
      <x:c r="F16" s="46"/>
      <x:c r="G16" s="46"/>
      <x:c r="H16" s="50"/>
      <x:c r="I16" s="50"/>
      <x:c r="J16" s="50"/>
      <x:c r="K16" s="20"/>
      <x:c r="L16" s="20"/>
      <x:c r="M16" s="20"/>
      <x:c r="N16" s="20"/>
      <x:c r="O16" s="20"/>
      <x:c r="P16" s="20"/>
      <x:c r="Q16" s="20"/>
      <x:c r="R16" s="20" t="n">
        <x:f>IF(N16="採用",COUNTIFS($Q$6:$Q$105,Q16,$N$6:$N$105,"採用"),0)</x:f>
        <x:v>0</x:v>
      </x:c>
    </x:row>
    <x:row r="17" ht="27" customHeight="1">
      <x:c r="A17" s="4"/>
      <x:c r="B17" s="4"/>
      <x:c r="C17" s="4"/>
      <x:c r="D17" s="4"/>
      <x:c r="E17" s="47"/>
      <x:c r="F17" s="47"/>
      <x:c r="G17" s="47"/>
      <x:c r="H17" s="51"/>
      <x:c r="I17" s="51"/>
      <x:c r="J17" s="51"/>
      <x:c r="K17" s="4"/>
      <x:c r="L17" s="4"/>
      <x:c r="M17" s="4"/>
      <x:c r="N17" s="4"/>
      <x:c r="O17" s="4"/>
      <x:c r="P17" s="4"/>
      <x:c r="Q17" s="4"/>
      <x:c r="R17" s="4" t="n">
        <x:f>IF(N17="採用",COUNTIFS($Q$6:$Q$105,Q17,$N$6:$N$105,"採用"),0)</x:f>
        <x:v>0</x:v>
      </x:c>
    </x:row>
    <x:row r="18" ht="27" customHeight="1">
      <x:c r="A18" s="20"/>
      <x:c r="B18" s="20"/>
      <x:c r="C18" s="20"/>
      <x:c r="D18" s="20"/>
      <x:c r="E18" s="46"/>
      <x:c r="F18" s="46"/>
      <x:c r="G18" s="46"/>
      <x:c r="H18" s="50"/>
      <x:c r="I18" s="50"/>
      <x:c r="J18" s="50"/>
      <x:c r="K18" s="20"/>
      <x:c r="L18" s="20"/>
      <x:c r="M18" s="20"/>
      <x:c r="N18" s="20"/>
      <x:c r="O18" s="20"/>
      <x:c r="P18" s="20"/>
      <x:c r="Q18" s="20"/>
      <x:c r="R18" s="20" t="n">
        <x:f>IF(N18="採用",COUNTIFS($Q$6:$Q$105,Q18,$N$6:$N$105,"採用"),0)</x:f>
        <x:v>0</x:v>
      </x:c>
    </x:row>
    <x:row r="19" ht="27" customHeight="1">
      <x:c r="A19" s="4"/>
      <x:c r="B19" s="4"/>
      <x:c r="C19" s="4"/>
      <x:c r="D19" s="4"/>
      <x:c r="E19" s="47"/>
      <x:c r="F19" s="47"/>
      <x:c r="G19" s="47"/>
      <x:c r="H19" s="51"/>
      <x:c r="I19" s="51"/>
      <x:c r="J19" s="51"/>
      <x:c r="K19" s="4"/>
      <x:c r="L19" s="4"/>
      <x:c r="M19" s="4"/>
      <x:c r="N19" s="4"/>
      <x:c r="O19" s="4"/>
      <x:c r="P19" s="4"/>
      <x:c r="Q19" s="4"/>
      <x:c r="R19" s="4" t="n">
        <x:f>IF(N19="採用",COUNTIFS($Q$6:$Q$105,Q19,$N$6:$N$105,"採用"),0)</x:f>
        <x:v>0</x:v>
      </x:c>
    </x:row>
    <x:row r="20" ht="27" customHeight="1">
      <x:c r="A20" s="20"/>
      <x:c r="B20" s="20"/>
      <x:c r="C20" s="20"/>
      <x:c r="D20" s="20"/>
      <x:c r="E20" s="46"/>
      <x:c r="F20" s="46"/>
      <x:c r="G20" s="46"/>
      <x:c r="H20" s="50"/>
      <x:c r="I20" s="50"/>
      <x:c r="J20" s="50"/>
      <x:c r="K20" s="20"/>
      <x:c r="L20" s="20"/>
      <x:c r="M20" s="20"/>
      <x:c r="N20" s="20"/>
      <x:c r="O20" s="20"/>
      <x:c r="P20" s="20"/>
      <x:c r="Q20" s="20"/>
      <x:c r="R20" s="20" t="n">
        <x:f>IF(N20="採用",COUNTIFS($Q$6:$Q$105,Q20,$N$6:$N$105,"採用"),0)</x:f>
        <x:v>0</x:v>
      </x:c>
    </x:row>
    <x:row r="21" ht="27" customHeight="1">
      <x:c r="A21" s="4"/>
      <x:c r="B21" s="4"/>
      <x:c r="C21" s="4"/>
      <x:c r="D21" s="4"/>
      <x:c r="E21" s="47"/>
      <x:c r="F21" s="47"/>
      <x:c r="G21" s="47"/>
      <x:c r="H21" s="51"/>
      <x:c r="I21" s="51"/>
      <x:c r="J21" s="51"/>
      <x:c r="K21" s="4"/>
      <x:c r="L21" s="4"/>
      <x:c r="M21" s="4"/>
      <x:c r="N21" s="4"/>
      <x:c r="O21" s="4"/>
      <x:c r="P21" s="4"/>
      <x:c r="Q21" s="4"/>
      <x:c r="R21" s="4" t="n">
        <x:f>IF(N21="採用",COUNTIFS($Q$6:$Q$105,Q21,$N$6:$N$105,"採用"),0)</x:f>
        <x:v>0</x:v>
      </x:c>
    </x:row>
    <x:row r="22" ht="27" customHeight="1">
      <x:c r="A22" s="20"/>
      <x:c r="B22" s="20"/>
      <x:c r="C22" s="20"/>
      <x:c r="D22" s="20"/>
      <x:c r="E22" s="46"/>
      <x:c r="F22" s="46"/>
      <x:c r="G22" s="46"/>
      <x:c r="H22" s="50"/>
      <x:c r="I22" s="50"/>
      <x:c r="J22" s="50"/>
      <x:c r="K22" s="20"/>
      <x:c r="L22" s="20"/>
      <x:c r="M22" s="20"/>
      <x:c r="N22" s="20"/>
      <x:c r="O22" s="20"/>
      <x:c r="P22" s="20"/>
      <x:c r="Q22" s="20"/>
      <x:c r="R22" s="20" t="n">
        <x:f>IF(N22="採用",COUNTIFS($Q$6:$Q$105,Q22,$N$6:$N$105,"採用"),0)</x:f>
        <x:v>0</x:v>
      </x:c>
    </x:row>
    <x:row r="23" ht="27" customHeight="1">
      <x:c r="A23" s="4"/>
      <x:c r="B23" s="4"/>
      <x:c r="C23" s="4"/>
      <x:c r="D23" s="4"/>
      <x:c r="E23" s="47"/>
      <x:c r="F23" s="47"/>
      <x:c r="G23" s="47"/>
      <x:c r="H23" s="51"/>
      <x:c r="I23" s="51"/>
      <x:c r="J23" s="51"/>
      <x:c r="K23" s="4"/>
      <x:c r="L23" s="4"/>
      <x:c r="M23" s="4"/>
      <x:c r="N23" s="4"/>
      <x:c r="O23" s="4"/>
      <x:c r="P23" s="4"/>
      <x:c r="Q23" s="4"/>
      <x:c r="R23" s="4" t="n">
        <x:f>IF(N23="採用",COUNTIFS($Q$6:$Q$105,Q23,$N$6:$N$105,"採用"),0)</x:f>
        <x:v>0</x:v>
      </x:c>
    </x:row>
    <x:row r="24" ht="27" customHeight="1">
      <x:c r="A24" s="20"/>
      <x:c r="B24" s="20"/>
      <x:c r="C24" s="20"/>
      <x:c r="D24" s="20"/>
      <x:c r="E24" s="46"/>
      <x:c r="F24" s="46"/>
      <x:c r="G24" s="46"/>
      <x:c r="H24" s="50"/>
      <x:c r="I24" s="50"/>
      <x:c r="J24" s="50"/>
      <x:c r="K24" s="20"/>
      <x:c r="L24" s="20"/>
      <x:c r="M24" s="20"/>
      <x:c r="N24" s="20"/>
      <x:c r="O24" s="20"/>
      <x:c r="P24" s="20"/>
      <x:c r="Q24" s="20"/>
      <x:c r="R24" s="20" t="n">
        <x:f>IF(N24="採用",COUNTIFS($Q$6:$Q$105,Q24,$N$6:$N$105,"採用"),0)</x:f>
        <x:v>0</x:v>
      </x:c>
    </x:row>
    <x:row r="25" ht="27" customHeight="1">
      <x:c r="A25" s="4"/>
      <x:c r="B25" s="4"/>
      <x:c r="C25" s="4"/>
      <x:c r="D25" s="4"/>
      <x:c r="E25" s="47"/>
      <x:c r="F25" s="47"/>
      <x:c r="G25" s="47"/>
      <x:c r="H25" s="51"/>
      <x:c r="I25" s="51"/>
      <x:c r="J25" s="51"/>
      <x:c r="K25" s="4"/>
      <x:c r="L25" s="4"/>
      <x:c r="M25" s="4"/>
      <x:c r="N25" s="4"/>
      <x:c r="O25" s="4"/>
      <x:c r="P25" s="4"/>
      <x:c r="Q25" s="4"/>
      <x:c r="R25" s="4" t="n">
        <x:f>IF(N25="採用",COUNTIFS($Q$6:$Q$105,Q25,$N$6:$N$105,"採用"),0)</x:f>
        <x:v>0</x:v>
      </x:c>
    </x:row>
    <x:row r="26">
      <x:c r="R26" t="n">
        <x:f>IF(N26="採用",COUNTIFS($Q$6:$Q$105,Q26,$N$6:$N$105,"採用"),0)</x:f>
        <x:v>0</x:v>
      </x:c>
    </x:row>
    <x:row r="27">
      <x:c r="R27" t="n">
        <x:f>IF(N27="採用",COUNTIFS($Q$6:$Q$105,Q27,$N$6:$N$105,"採用"),0)</x:f>
        <x:v>0</x:v>
      </x:c>
    </x:row>
    <x:row r="28">
      <x:c r="R28" t="n">
        <x:f>IF(N28="採用",COUNTIFS($Q$6:$Q$105,Q28,$N$6:$N$105,"採用"),0)</x:f>
        <x:v>0</x:v>
      </x:c>
    </x:row>
    <x:row r="29">
      <x:c r="R29" t="n">
        <x:f>IF(N29="採用",COUNTIFS($Q$6:$Q$105,Q29,$N$6:$N$105,"採用"),0)</x:f>
        <x:v>0</x:v>
      </x:c>
    </x:row>
    <x:row r="30">
      <x:c r="R30" t="n">
        <x:f>IF(N30="採用",COUNTIFS($Q$6:$Q$105,Q30,$N$6:$N$105,"採用"),0)</x:f>
        <x:v>0</x:v>
      </x:c>
    </x:row>
    <x:row r="31">
      <x:c r="R31" t="n">
        <x:f>IF(N31="採用",COUNTIFS($Q$6:$Q$105,Q31,$N$6:$N$105,"採用"),0)</x:f>
        <x:v>0</x:v>
      </x:c>
    </x:row>
    <x:row r="32">
      <x:c r="R32" t="n">
        <x:f>IF(N32="採用",COUNTIFS($Q$6:$Q$105,Q32,$N$6:$N$105,"採用"),0)</x:f>
        <x:v>0</x:v>
      </x:c>
    </x:row>
    <x:row r="33">
      <x:c r="R33" t="n">
        <x:f>IF(N33="採用",COUNTIFS($Q$6:$Q$105,Q33,$N$6:$N$105,"採用"),0)</x:f>
        <x:v>0</x:v>
      </x:c>
    </x:row>
    <x:row r="34">
      <x:c r="R34" t="n">
        <x:f>IF(N34="採用",COUNTIFS($Q$6:$Q$105,Q34,$N$6:$N$105,"採用"),0)</x:f>
        <x:v>0</x:v>
      </x:c>
    </x:row>
    <x:row r="35">
      <x:c r="R35" t="n">
        <x:f>IF(N35="採用",COUNTIFS($Q$6:$Q$105,Q35,$N$6:$N$105,"採用"),0)</x:f>
        <x:v>0</x:v>
      </x:c>
    </x:row>
    <x:row r="36">
      <x:c r="R36" t="n">
        <x:f>IF(N36="採用",COUNTIFS($Q$6:$Q$105,Q36,$N$6:$N$105,"採用"),0)</x:f>
        <x:v>0</x:v>
      </x:c>
    </x:row>
    <x:row r="37">
      <x:c r="R37" t="n">
        <x:f>IF(N37="採用",COUNTIFS($Q$6:$Q$105,Q37,$N$6:$N$105,"採用"),0)</x:f>
        <x:v>0</x:v>
      </x:c>
    </x:row>
    <x:row r="38">
      <x:c r="R38" t="n">
        <x:f>IF(N38="採用",COUNTIFS($Q$6:$Q$105,Q38,$N$6:$N$105,"採用"),0)</x:f>
        <x:v>0</x:v>
      </x:c>
    </x:row>
    <x:row r="39">
      <x:c r="R39" t="n">
        <x:f>IF(N39="採用",COUNTIFS($Q$6:$Q$105,Q39,$N$6:$N$105,"採用"),0)</x:f>
        <x:v>0</x:v>
      </x:c>
    </x:row>
    <x:row r="40">
      <x:c r="R40" t="n">
        <x:f>IF(N40="採用",COUNTIFS($Q$6:$Q$105,Q40,$N$6:$N$105,"採用"),0)</x:f>
        <x:v>0</x:v>
      </x:c>
    </x:row>
    <x:row r="41">
      <x:c r="R41" t="n">
        <x:f>IF(N41="採用",COUNTIFS($Q$6:$Q$105,Q41,$N$6:$N$105,"採用"),0)</x:f>
        <x:v>0</x:v>
      </x:c>
    </x:row>
    <x:row r="42">
      <x:c r="R42" t="n">
        <x:f>IF(N42="採用",COUNTIFS($Q$6:$Q$105,Q42,$N$6:$N$105,"採用"),0)</x:f>
        <x:v>0</x:v>
      </x:c>
    </x:row>
    <x:row r="43">
      <x:c r="R43" t="n">
        <x:f>IF(N43="採用",COUNTIFS($Q$6:$Q$105,Q43,$N$6:$N$105,"採用"),0)</x:f>
        <x:v>0</x:v>
      </x:c>
    </x:row>
    <x:row r="44">
      <x:c r="R44" t="n">
        <x:f>IF(N44="採用",COUNTIFS($Q$6:$Q$105,Q44,$N$6:$N$105,"採用"),0)</x:f>
        <x:v>0</x:v>
      </x:c>
    </x:row>
    <x:row r="45">
      <x:c r="R45" t="n">
        <x:f>IF(N45="採用",COUNTIFS($Q$6:$Q$105,Q45,$N$6:$N$105,"採用"),0)</x:f>
        <x:v>0</x:v>
      </x:c>
    </x:row>
    <x:row r="46">
      <x:c r="R46" t="n">
        <x:f>IF(N46="採用",COUNTIFS($Q$6:$Q$105,Q46,$N$6:$N$105,"採用"),0)</x:f>
        <x:v>0</x:v>
      </x:c>
    </x:row>
    <x:row r="47">
      <x:c r="R47" t="n">
        <x:f>IF(N47="採用",COUNTIFS($Q$6:$Q$105,Q47,$N$6:$N$105,"採用"),0)</x:f>
        <x:v>0</x:v>
      </x:c>
    </x:row>
    <x:row r="48">
      <x:c r="R48" t="n">
        <x:f>IF(N48="採用",COUNTIFS($Q$6:$Q$105,Q48,$N$6:$N$105,"採用"),0)</x:f>
        <x:v>0</x:v>
      </x:c>
    </x:row>
    <x:row r="49">
      <x:c r="R49" t="n">
        <x:f>IF(N49="採用",COUNTIFS($Q$6:$Q$105,Q49,$N$6:$N$105,"採用"),0)</x:f>
        <x:v>0</x:v>
      </x:c>
    </x:row>
    <x:row r="50">
      <x:c r="R50" t="n">
        <x:f>IF(N50="採用",COUNTIFS($Q$6:$Q$105,Q50,$N$6:$N$105,"採用"),0)</x:f>
        <x:v>0</x:v>
      </x:c>
    </x:row>
    <x:row r="51">
      <x:c r="R51" t="n">
        <x:f>IF(N51="採用",COUNTIFS($Q$6:$Q$105,Q51,$N$6:$N$105,"採用"),0)</x:f>
        <x:v>0</x:v>
      </x:c>
    </x:row>
    <x:row r="52">
      <x:c r="R52" t="n">
        <x:f>IF(N52="採用",COUNTIFS($Q$6:$Q$105,Q52,$N$6:$N$105,"採用"),0)</x:f>
        <x:v>0</x:v>
      </x:c>
    </x:row>
    <x:row r="53">
      <x:c r="R53" t="n">
        <x:f>IF(N53="採用",COUNTIFS($Q$6:$Q$105,Q53,$N$6:$N$105,"採用"),0)</x:f>
        <x:v>0</x:v>
      </x:c>
    </x:row>
    <x:row r="54">
      <x:c r="R54" t="n">
        <x:f>IF(N54="採用",COUNTIFS($Q$6:$Q$105,Q54,$N$6:$N$105,"採用"),0)</x:f>
        <x:v>0</x:v>
      </x:c>
    </x:row>
    <x:row r="55">
      <x:c r="R55" t="n">
        <x:f>IF(N55="採用",COUNTIFS($Q$6:$Q$105,Q55,$N$6:$N$105,"採用"),0)</x:f>
        <x:v>0</x:v>
      </x:c>
    </x:row>
    <x:row r="56">
      <x:c r="R56" t="n">
        <x:f>IF(N56="採用",COUNTIFS($Q$6:$Q$105,Q56,$N$6:$N$105,"採用"),0)</x:f>
        <x:v>0</x:v>
      </x:c>
    </x:row>
    <x:row r="57">
      <x:c r="R57" t="n">
        <x:f>IF(N57="採用",COUNTIFS($Q$6:$Q$105,Q57,$N$6:$N$105,"採用"),0)</x:f>
        <x:v>0</x:v>
      </x:c>
    </x:row>
    <x:row r="58">
      <x:c r="R58" t="n">
        <x:f>IF(N58="採用",COUNTIFS($Q$6:$Q$105,Q58,$N$6:$N$105,"採用"),0)</x:f>
        <x:v>0</x:v>
      </x:c>
    </x:row>
    <x:row r="59">
      <x:c r="R59" t="n">
        <x:f>IF(N59="採用",COUNTIFS($Q$6:$Q$105,Q59,$N$6:$N$105,"採用"),0)</x:f>
        <x:v>0</x:v>
      </x:c>
    </x:row>
    <x:row r="60">
      <x:c r="R60" t="n">
        <x:f>IF(N60="採用",COUNTIFS($Q$6:$Q$105,Q60,$N$6:$N$105,"採用"),0)</x:f>
        <x:v>0</x:v>
      </x:c>
    </x:row>
    <x:row r="61">
      <x:c r="R61" t="n">
        <x:f>IF(N61="採用",COUNTIFS($Q$6:$Q$105,Q61,$N$6:$N$105,"採用"),0)</x:f>
        <x:v>0</x:v>
      </x:c>
    </x:row>
    <x:row r="62">
      <x:c r="R62" t="n">
        <x:f>IF(N62="採用",COUNTIFS($Q$6:$Q$105,Q62,$N$6:$N$105,"採用"),0)</x:f>
        <x:v>0</x:v>
      </x:c>
    </x:row>
    <x:row r="63">
      <x:c r="R63" t="n">
        <x:f>IF(N63="採用",COUNTIFS($Q$6:$Q$105,Q63,$N$6:$N$105,"採用"),0)</x:f>
        <x:v>0</x:v>
      </x:c>
    </x:row>
    <x:row r="64">
      <x:c r="R64" t="n">
        <x:f>IF(N64="採用",COUNTIFS($Q$6:$Q$105,Q64,$N$6:$N$105,"採用"),0)</x:f>
        <x:v>0</x:v>
      </x:c>
    </x:row>
    <x:row r="65">
      <x:c r="R65" t="n">
        <x:f>IF(N65="採用",COUNTIFS($Q$6:$Q$105,Q65,$N$6:$N$105,"採用"),0)</x:f>
        <x:v>0</x:v>
      </x:c>
    </x:row>
    <x:row r="66">
      <x:c r="R66" t="n">
        <x:f>IF(N66="採用",COUNTIFS($Q$6:$Q$105,Q66,$N$6:$N$105,"採用"),0)</x:f>
        <x:v>0</x:v>
      </x:c>
    </x:row>
    <x:row r="67">
      <x:c r="R67" t="n">
        <x:f>IF(N67="採用",COUNTIFS($Q$6:$Q$105,Q67,$N$6:$N$105,"採用"),0)</x:f>
        <x:v>0</x:v>
      </x:c>
    </x:row>
    <x:row r="68">
      <x:c r="R68" t="n">
        <x:f>IF(N68="採用",COUNTIFS($Q$6:$Q$105,Q68,$N$6:$N$105,"採用"),0)</x:f>
        <x:v>0</x:v>
      </x:c>
    </x:row>
    <x:row r="69">
      <x:c r="R69" t="n">
        <x:f>IF(N69="採用",COUNTIFS($Q$6:$Q$105,Q69,$N$6:$N$105,"採用"),0)</x:f>
        <x:v>0</x:v>
      </x:c>
    </x:row>
    <x:row r="70">
      <x:c r="R70" t="n">
        <x:f>IF(N70="採用",COUNTIFS($Q$6:$Q$105,Q70,$N$6:$N$105,"採用"),0)</x:f>
        <x:v>0</x:v>
      </x:c>
    </x:row>
    <x:row r="71">
      <x:c r="R71" t="n">
        <x:f>IF(N71="採用",COUNTIFS($Q$6:$Q$105,Q71,$N$6:$N$105,"採用"),0)</x:f>
        <x:v>0</x:v>
      </x:c>
    </x:row>
    <x:row r="72">
      <x:c r="R72" t="n">
        <x:f>IF(N72="採用",COUNTIFS($Q$6:$Q$105,Q72,$N$6:$N$105,"採用"),0)</x:f>
        <x:v>0</x:v>
      </x:c>
    </x:row>
    <x:row r="73">
      <x:c r="R73" t="n">
        <x:f>IF(N73="採用",COUNTIFS($Q$6:$Q$105,Q73,$N$6:$N$105,"採用"),0)</x:f>
        <x:v>0</x:v>
      </x:c>
    </x:row>
    <x:row r="74">
      <x:c r="R74" t="n">
        <x:f>IF(N74="採用",COUNTIFS($Q$6:$Q$105,Q74,$N$6:$N$105,"採用"),0)</x:f>
        <x:v>0</x:v>
      </x:c>
    </x:row>
    <x:row r="75">
      <x:c r="R75" t="n">
        <x:f>IF(N75="採用",COUNTIFS($Q$6:$Q$105,Q75,$N$6:$N$105,"採用"),0)</x:f>
        <x:v>0</x:v>
      </x:c>
    </x:row>
    <x:row r="76">
      <x:c r="R76" t="n">
        <x:f>IF(N76="採用",COUNTIFS($Q$6:$Q$105,Q76,$N$6:$N$105,"採用"),0)</x:f>
        <x:v>0</x:v>
      </x:c>
    </x:row>
    <x:row r="77">
      <x:c r="R77" t="n">
        <x:f>IF(N77="採用",COUNTIFS($Q$6:$Q$105,Q77,$N$6:$N$105,"採用"),0)</x:f>
        <x:v>0</x:v>
      </x:c>
    </x:row>
    <x:row r="78">
      <x:c r="R78" t="n">
        <x:f>IF(N78="採用",COUNTIFS($Q$6:$Q$105,Q78,$N$6:$N$105,"採用"),0)</x:f>
        <x:v>0</x:v>
      </x:c>
    </x:row>
    <x:row r="79">
      <x:c r="R79" t="n">
        <x:f>IF(N79="採用",COUNTIFS($Q$6:$Q$105,Q79,$N$6:$N$105,"採用"),0)</x:f>
        <x:v>0</x:v>
      </x:c>
    </x:row>
    <x:row r="80">
      <x:c r="R80" t="n">
        <x:f>IF(N80="採用",COUNTIFS($Q$6:$Q$105,Q80,$N$6:$N$105,"採用"),0)</x:f>
        <x:v>0</x:v>
      </x:c>
    </x:row>
    <x:row r="81">
      <x:c r="R81" t="n">
        <x:f>IF(N81="採用",COUNTIFS($Q$6:$Q$105,Q81,$N$6:$N$105,"採用"),0)</x:f>
        <x:v>0</x:v>
      </x:c>
    </x:row>
    <x:row r="82">
      <x:c r="R82" t="n">
        <x:f>IF(N82="採用",COUNTIFS($Q$6:$Q$105,Q82,$N$6:$N$105,"採用"),0)</x:f>
        <x:v>0</x:v>
      </x:c>
    </x:row>
    <x:row r="83">
      <x:c r="R83" t="n">
        <x:f>IF(N83="採用",COUNTIFS($Q$6:$Q$105,Q83,$N$6:$N$105,"採用"),0)</x:f>
        <x:v>0</x:v>
      </x:c>
    </x:row>
    <x:row r="84">
      <x:c r="R84" t="n">
        <x:f>IF(N84="採用",COUNTIFS($Q$6:$Q$105,Q84,$N$6:$N$105,"採用"),0)</x:f>
        <x:v>0</x:v>
      </x:c>
    </x:row>
    <x:row r="85">
      <x:c r="R85" t="n">
        <x:f>IF(N85="採用",COUNTIFS($Q$6:$Q$105,Q85,$N$6:$N$105,"採用"),0)</x:f>
        <x:v>0</x:v>
      </x:c>
    </x:row>
    <x:row r="86">
      <x:c r="R86" t="n">
        <x:f>IF(N86="採用",COUNTIFS($Q$6:$Q$105,Q86,$N$6:$N$105,"採用"),0)</x:f>
        <x:v>0</x:v>
      </x:c>
    </x:row>
    <x:row r="87">
      <x:c r="R87" t="n">
        <x:f>IF(N87="採用",COUNTIFS($Q$6:$Q$105,Q87,$N$6:$N$105,"採用"),0)</x:f>
        <x:v>0</x:v>
      </x:c>
    </x:row>
    <x:row r="88">
      <x:c r="R88" t="n">
        <x:f>IF(N88="採用",COUNTIFS($Q$6:$Q$105,Q88,$N$6:$N$105,"採用"),0)</x:f>
        <x:v>0</x:v>
      </x:c>
    </x:row>
    <x:row r="89">
      <x:c r="R89" t="n">
        <x:f>IF(N89="採用",COUNTIFS($Q$6:$Q$105,Q89,$N$6:$N$105,"採用"),0)</x:f>
        <x:v>0</x:v>
      </x:c>
    </x:row>
    <x:row r="90">
      <x:c r="R90" t="n">
        <x:f>IF(N90="採用",COUNTIFS($Q$6:$Q$105,Q90,$N$6:$N$105,"採用"),0)</x:f>
        <x:v>0</x:v>
      </x:c>
    </x:row>
    <x:row r="91">
      <x:c r="R91" t="n">
        <x:f>IF(N91="採用",COUNTIFS($Q$6:$Q$105,Q91,$N$6:$N$105,"採用"),0)</x:f>
        <x:v>0</x:v>
      </x:c>
    </x:row>
    <x:row r="92">
      <x:c r="R92" t="n">
        <x:f>IF(N92="採用",COUNTIFS($Q$6:$Q$105,Q92,$N$6:$N$105,"採用"),0)</x:f>
        <x:v>0</x:v>
      </x:c>
    </x:row>
    <x:row r="93">
      <x:c r="R93" t="n">
        <x:f>IF(N93="採用",COUNTIFS($Q$6:$Q$105,Q93,$N$6:$N$105,"採用"),0)</x:f>
        <x:v>0</x:v>
      </x:c>
    </x:row>
    <x:row r="94">
      <x:c r="R94" t="n">
        <x:f>IF(N94="採用",COUNTIFS($Q$6:$Q$105,Q94,$N$6:$N$105,"採用"),0)</x:f>
        <x:v>0</x:v>
      </x:c>
    </x:row>
    <x:row r="95">
      <x:c r="R95" t="n">
        <x:f>IF(N95="採用",COUNTIFS($Q$6:$Q$105,Q95,$N$6:$N$105,"採用"),0)</x:f>
        <x:v>0</x:v>
      </x:c>
    </x:row>
    <x:row r="96">
      <x:c r="R96" t="n">
        <x:f>IF(N96="採用",COUNTIFS($Q$6:$Q$105,Q96,$N$6:$N$105,"採用"),0)</x:f>
        <x:v>0</x:v>
      </x:c>
    </x:row>
    <x:row r="97">
      <x:c r="R97" t="n">
        <x:f>IF(N97="採用",COUNTIFS($Q$6:$Q$105,Q97,$N$6:$N$105,"採用"),0)</x:f>
        <x:v>0</x:v>
      </x:c>
    </x:row>
    <x:row r="98">
      <x:c r="R98" t="n">
        <x:f>IF(N98="採用",COUNTIFS($Q$6:$Q$105,Q98,$N$6:$N$105,"採用"),0)</x:f>
        <x:v>0</x:v>
      </x:c>
    </x:row>
    <x:row r="99">
      <x:c r="R99" t="n">
        <x:f>IF(N99="採用",COUNTIFS($Q$6:$Q$105,Q99,$N$6:$N$105,"採用"),0)</x:f>
        <x:v>0</x:v>
      </x:c>
    </x:row>
    <x:row r="100">
      <x:c r="R100" t="n">
        <x:f>IF(N100="採用",COUNTIFS($Q$6:$Q$105,Q100,$N$6:$N$105,"採用"),0)</x:f>
        <x:v>0</x:v>
      </x:c>
    </x:row>
    <x:row r="101">
      <x:c r="R101" t="n">
        <x:f>IF(N101="採用",COUNTIFS($Q$6:$Q$105,Q101,$N$6:$N$105,"採用"),0)</x:f>
        <x:v>0</x:v>
      </x:c>
    </x:row>
    <x:row r="102">
      <x:c r="R102" t="n">
        <x:f>IF(N102="採用",COUNTIFS($Q$6:$Q$105,Q102,$N$6:$N$105,"採用"),0)</x:f>
        <x:v>0</x:v>
      </x:c>
    </x:row>
    <x:row r="103">
      <x:c r="R103" t="n">
        <x:f>IF(N103="採用",COUNTIFS($Q$6:$Q$105,Q103,$N$6:$N$105,"採用"),0)</x:f>
        <x:v>0</x:v>
      </x:c>
    </x:row>
    <x:row r="104">
      <x:c r="R104" t="n">
        <x:f>IF(N104="採用",COUNTIFS($Q$6:$Q$105,Q104,$N$6:$N$105,"採用"),0)</x:f>
        <x:v>0</x:v>
      </x:c>
    </x:row>
    <x:row r="105">
      <x:c r="R105" t="n">
        <x:f>IF(N105="採用",COUNTIFS($Q$6:$Q$105,Q105,$N$6:$N$105,"採用"),0)</x:f>
        <x:v>0</x:v>
      </x:c>
    </x:row>
  </x:sheetData>
  <x:mergeCells>
    <x:mergeCell ref="A1:R2"/>
    <x:mergeCell ref="A3:R3"/>
  </x:mergeCells>
  <x:conditionalFormatting sqref="N6:N25">
    <x:cfRule type="expression" dxfId="0" priority="1">
      <x:formula>$N6="保留"</x:formula>
    </x:cfRule>
  </x:conditionalFormatting>
  <x:conditionalFormatting sqref="R6:R25">
    <x:cfRule type="cellIs" dxfId="1" priority="2" operator="greaterThan">
      <x:formula>1</x:formula>
    </x:cfRule>
  </x:conditionalFormatting>
  <x:dataValidations count="1">
    <x:dataValidation type="list" sqref="N6:N105">
      <x:formula1>"採用,保留,旧版,期間外,対象外"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09ebe65cfb264188"/>
  </x:tableParts>
</x:worksheet>
</file>

<file path=xl/worksheets/sheet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hidden="0" customWidth="1"/>
    <x:col min="2" max="2" width="40" hidden="0" customWidth="1"/>
    <x:col min="3" max="3" width="12" hidden="0" customWidth="1"/>
    <x:col min="4" max="4" width="20" hidden="0" customWidth="1"/>
    <x:col min="5" max="5" width="12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24" hidden="0" customWidth="1"/>
  </x:cols>
  <x:sheetData>
    <x:row r="1" ht="30" customHeight="1">
      <x:c r="A1" s="9" t="str">
        <x:v>取込台帳｜集計値から元報告へ戻る</x:v>
      </x:c>
      <x:c r="B1" s="9"/>
      <x:c r="C1" s="9"/>
      <x:c r="D1" s="9"/>
      <x:c r="E1" s="9"/>
      <x:c r="F1" s="9"/>
      <x:c r="G1" s="9"/>
      <x:c r="H1" s="9"/>
      <x:c r="I1" s="9"/>
      <x:c r="J1" s="9"/>
    </x:row>
    <x:row r="2" ht="30" customHeight="1">
      <x:c r="A2" s="9"/>
      <x:c r="B2" s="9"/>
      <x:c r="C2" s="9"/>
      <x:c r="D2" s="9"/>
      <x:c r="E2" s="9"/>
      <x:c r="F2" s="9"/>
      <x:c r="G2" s="9"/>
      <x:c r="H2" s="9"/>
      <x:c r="I2" s="9"/>
      <x:c r="J2" s="9"/>
    </x:row>
    <x:row r="3" ht="34" customHeight="1">
      <x:c r="A3" s="13" t="str">
        <x:v>CSVは同梱の架空元報告。行番号はヘッダーを1行目とする物理行番号です。報告対象月・販売対象期間・受領日は別項目です。</x:v>
      </x:c>
      <x:c r="B3" s="13"/>
      <x:c r="C3" s="13"/>
      <x:c r="D3" s="13"/>
      <x:c r="E3" s="13"/>
      <x:c r="F3" s="13"/>
      <x:c r="G3" s="13"/>
      <x:c r="H3" s="13"/>
      <x:c r="I3" s="13"/>
      <x:c r="J3" s="13"/>
    </x:row>
    <x:row r="4" ht="27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</x:row>
    <x:row r="5" ht="42" customHeight="1">
      <x:c r="A5" s="17" t="str">
        <x:v>明細ID</x:v>
      </x:c>
      <x:c r="B5" s="17" t="str">
        <x:v>取込ファイル</x:v>
      </x:c>
      <x:c r="C5" s="17" t="str">
        <x:v>CSV行番号</x:v>
      </x:c>
      <x:c r="D5" s="17" t="str">
        <x:v>報告ID</x:v>
      </x:c>
      <x:c r="E5" s="17" t="str">
        <x:v>報告版</x:v>
      </x:c>
      <x:c r="F5" s="17" t="str">
        <x:v>販売等の対象開始</x:v>
      </x:c>
      <x:c r="G5" s="17" t="str">
        <x:v>販売等の対象終了</x:v>
      </x:c>
      <x:c r="H5" s="17" t="str">
        <x:v>受領日</x:v>
      </x:c>
      <x:c r="I5" s="17" t="str">
        <x:v>取込日</x:v>
      </x:c>
      <x:c r="J5" s="17" t="str">
        <x:v>入力する人</x:v>
      </x:c>
    </x:row>
    <x:row r="6" ht="27" customHeight="1">
      <x:c r="A6" s="20" t="str">
        <x:v>R001</x:v>
      </x:c>
      <x:c r="B6" s="20" t="str">
        <x:v>元報告_紙_202509.csv</x:v>
      </x:c>
      <x:c r="C6" s="20" t="n">
        <x:v>2</x:v>
      </x:c>
      <x:c r="D6" s="20" t="str">
        <x:v>REP-P-2509</x:v>
      </x:c>
      <x:c r="E6" s="20" t="str">
        <x:v>v1</x:v>
      </x:c>
      <x:c r="F6" s="66" t="n">
        <x:v>45901</x:v>
      </x:c>
      <x:c r="G6" s="66" t="n">
        <x:v>45930</x:v>
      </x:c>
      <x:c r="H6" s="66" t="n">
        <x:v>45930</x:v>
      </x:c>
      <x:c r="I6" s="66" t="n">
        <x:v>45931</x:v>
      </x:c>
      <x:c r="J6" s="20" t="str">
        <x:v>販売担当（架空）</x:v>
      </x:c>
    </x:row>
    <x:row r="7" ht="27" customHeight="1">
      <x:c r="A7" s="4" t="str">
        <x:v>R002</x:v>
      </x:c>
      <x:c r="B7" s="4" t="str">
        <x:v>元報告_紙_202509.csv</x:v>
      </x:c>
      <x:c r="C7" s="4" t="n">
        <x:v>3</x:v>
      </x:c>
      <x:c r="D7" s="4" t="str">
        <x:v>REP-P-2509</x:v>
      </x:c>
      <x:c r="E7" s="4" t="str">
        <x:v>v1</x:v>
      </x:c>
      <x:c r="F7" s="67" t="n">
        <x:v>45901</x:v>
      </x:c>
      <x:c r="G7" s="67" t="n">
        <x:v>45930</x:v>
      </x:c>
      <x:c r="H7" s="67" t="n">
        <x:v>45930</x:v>
      </x:c>
      <x:c r="I7" s="67" t="n">
        <x:v>45931</x:v>
      </x:c>
      <x:c r="J7" s="4" t="str">
        <x:v>販売担当（架空）</x:v>
      </x:c>
    </x:row>
    <x:row r="8" ht="27" customHeight="1">
      <x:c r="A8" s="20" t="str">
        <x:v>R003</x:v>
      </x:c>
      <x:c r="B8" s="20" t="str">
        <x:v>元報告_紙_202509.csv</x:v>
      </x:c>
      <x:c r="C8" s="20" t="n">
        <x:v>4</x:v>
      </x:c>
      <x:c r="D8" s="20" t="str">
        <x:v>REP-P-2509</x:v>
      </x:c>
      <x:c r="E8" s="20" t="str">
        <x:v>v1</x:v>
      </x:c>
      <x:c r="F8" s="66" t="n">
        <x:v>45901</x:v>
      </x:c>
      <x:c r="G8" s="66" t="n">
        <x:v>45930</x:v>
      </x:c>
      <x:c r="H8" s="66" t="n">
        <x:v>45930</x:v>
      </x:c>
      <x:c r="I8" s="66" t="n">
        <x:v>45931</x:v>
      </x:c>
      <x:c r="J8" s="20" t="str">
        <x:v>販売担当（架空）</x:v>
      </x:c>
    </x:row>
    <x:row r="9" ht="27" customHeight="1">
      <x:c r="A9" s="4" t="str">
        <x:v>R004</x:v>
      </x:c>
      <x:c r="B9" s="4" t="str">
        <x:v>元報告_紙_202509.csv</x:v>
      </x:c>
      <x:c r="C9" s="4" t="n">
        <x:v>5</x:v>
      </x:c>
      <x:c r="D9" s="4" t="str">
        <x:v>REP-P-2509</x:v>
      </x:c>
      <x:c r="E9" s="4" t="str">
        <x:v>v1</x:v>
      </x:c>
      <x:c r="F9" s="67" t="n">
        <x:v>45901</x:v>
      </x:c>
      <x:c r="G9" s="67" t="n">
        <x:v>45930</x:v>
      </x:c>
      <x:c r="H9" s="67" t="n">
        <x:v>45930</x:v>
      </x:c>
      <x:c r="I9" s="67" t="n">
        <x:v>45931</x:v>
      </x:c>
      <x:c r="J9" s="4" t="str">
        <x:v>販売担当（架空）</x:v>
      </x:c>
    </x:row>
    <x:row r="10" ht="27" customHeight="1">
      <x:c r="A10" s="20" t="str">
        <x:v>R005</x:v>
      </x:c>
      <x:c r="B10" s="20" t="str">
        <x:v>元報告_電子_202508_v1.csv</x:v>
      </x:c>
      <x:c r="C10" s="20" t="n">
        <x:v>2</x:v>
      </x:c>
      <x:c r="D10" s="20" t="str">
        <x:v>REP-E-2508</x:v>
      </x:c>
      <x:c r="E10" s="20" t="str">
        <x:v>v1</x:v>
      </x:c>
      <x:c r="F10" s="66" t="n">
        <x:v>45870</x:v>
      </x:c>
      <x:c r="G10" s="66" t="n">
        <x:v>45900</x:v>
      </x:c>
      <x:c r="H10" s="66" t="n">
        <x:v>45912</x:v>
      </x:c>
      <x:c r="I10" s="66" t="n">
        <x:v>45912</x:v>
      </x:c>
      <x:c r="J10" s="20" t="str">
        <x:v>販売担当（架空）</x:v>
      </x:c>
    </x:row>
    <x:row r="11" ht="27" customHeight="1">
      <x:c r="A11" s="4" t="str">
        <x:v>R006</x:v>
      </x:c>
      <x:c r="B11" s="4" t="str">
        <x:v>元報告_電子_202508_v2.csv</x:v>
      </x:c>
      <x:c r="C11" s="4" t="n">
        <x:v>2</x:v>
      </x:c>
      <x:c r="D11" s="4" t="str">
        <x:v>REP-E-2508</x:v>
      </x:c>
      <x:c r="E11" s="4" t="str">
        <x:v>v2</x:v>
      </x:c>
      <x:c r="F11" s="67" t="n">
        <x:v>45870</x:v>
      </x:c>
      <x:c r="G11" s="67" t="n">
        <x:v>45900</x:v>
      </x:c>
      <x:c r="H11" s="67" t="n">
        <x:v>45915</x:v>
      </x:c>
      <x:c r="I11" s="67" t="n">
        <x:v>45915</x:v>
      </x:c>
      <x:c r="J11" s="4" t="str">
        <x:v>販売担当（架空）</x:v>
      </x:c>
    </x:row>
    <x:row r="12" ht="27" customHeight="1">
      <x:c r="A12" s="20" t="str">
        <x:v>R007</x:v>
      </x:c>
      <x:c r="B12" s="20" t="str">
        <x:v>元報告_入金.csv</x:v>
      </x:c>
      <x:c r="C12" s="20" t="n">
        <x:v>2</x:v>
      </x:c>
      <x:c r="D12" s="20" t="str">
        <x:v>CASH-2509</x:v>
      </x:c>
      <x:c r="E12" s="20" t="str">
        <x:v>v1</x:v>
      </x:c>
      <x:c r="F12" s="66" t="n">
        <x:v>45901</x:v>
      </x:c>
      <x:c r="G12" s="66" t="n">
        <x:v>45930</x:v>
      </x:c>
      <x:c r="H12" s="66" t="n">
        <x:v>45930</x:v>
      </x:c>
      <x:c r="I12" s="66" t="n">
        <x:v>45931</x:v>
      </x:c>
      <x:c r="J12" s="20" t="str">
        <x:v>経理担当（架空）</x:v>
      </x:c>
    </x:row>
    <x:row r="13" ht="27" customHeight="1">
      <x:c r="A13" s="4" t="str">
        <x:v>R008</x:v>
      </x:c>
      <x:c r="B13" s="4" t="str">
        <x:v>元報告_紙_202508.csv</x:v>
      </x:c>
      <x:c r="C13" s="4" t="n">
        <x:v>2</x:v>
      </x:c>
      <x:c r="D13" s="4" t="str">
        <x:v>REP-P-2508</x:v>
      </x:c>
      <x:c r="E13" s="4" t="str">
        <x:v>v1</x:v>
      </x:c>
      <x:c r="F13" s="67" t="n">
        <x:v>45870</x:v>
      </x:c>
      <x:c r="G13" s="67" t="n">
        <x:v>45900</x:v>
      </x:c>
      <x:c r="H13" s="67" t="n">
        <x:v>45900</x:v>
      </x:c>
      <x:c r="I13" s="67" t="n">
        <x:v>45901</x:v>
      </x:c>
      <x:c r="J13" s="4" t="str">
        <x:v>販売担当（架空）</x:v>
      </x:c>
    </x:row>
  </x:sheetData>
  <x:mergeCells>
    <x:mergeCell ref="A1:J2"/>
    <x:mergeCell ref="A3:J3"/>
  </x:mergeCells>
  <x:pageMargins left="0.7" right="0.7" top="0.75" bottom="0.75" header="0.3" footer="0.3"/>
  <x:tableParts count="1">
    <x:tablePart xmlns:r="http://schemas.openxmlformats.org/officeDocument/2006/relationships" r:id="Ra8f07eb1bf0c4b5d"/>
  </x:tableParts>
</x:worksheet>
</file>

<file path=xl/worksheets/sheet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18" hidden="0" customWidth="1"/>
    <x:col min="3" max="3" width="14" hidden="0" customWidth="1"/>
    <x:col min="4" max="4" width="12" hidden="0" customWidth="1"/>
    <x:col min="5" max="5" width="15" hidden="0" customWidth="1"/>
    <x:col min="6" max="6" width="24" hidden="0" customWidth="1"/>
    <x:col min="7" max="7" width="19" hidden="0" customWidth="1"/>
    <x:col min="8" max="8" width="20" hidden="0" customWidth="1"/>
    <x:col min="9" max="9" width="22" hidden="0" customWidth="1"/>
    <x:col min="10" max="10" width="14" hidden="0" customWidth="1"/>
    <x:col min="11" max="11" width="22" hidden="0" customWidth="1"/>
    <x:col min="12" max="12" width="20" hidden="0" customWidth="1"/>
    <x:col min="13" max="13" width="24" hidden="0" customWidth="1"/>
  </x:cols>
  <x:sheetData>
    <x:row r="1" ht="30" customHeight="1">
      <x:c r="A1" s="9" t="str">
        <x:v>著者配分｜同一プールを2名に配分する架空例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</x:row>
    <x:row r="2" ht="30" customHeight="1">
      <x:c r="A2" s="9"/>
      <x:c r="B2" s="9"/>
      <x:c r="C2" s="9"/>
      <x:c r="D2" s="9"/>
      <x:c r="E2" s="9"/>
      <x:c r="F2" s="9"/>
      <x:c r="G2" s="9"/>
      <x:c r="H2" s="9"/>
      <x:c r="I2" s="9"/>
      <x:c r="J2" s="9"/>
      <x:c r="K2" s="9"/>
      <x:c r="L2" s="9"/>
      <x:c r="M2" s="9"/>
    </x:row>
    <x:row r="3" ht="34" customHeight="1">
      <x:c r="A3" s="13" t="str">
        <x:v>販売・返品の元明細は複製しません。契約別の印税合計を親として配分。独立した権利別報酬の計算には、そのまま流用できません。</x:v>
      </x:c>
      <x:c r="B3" s="13"/>
      <x:c r="C3" s="13"/>
      <x:c r="D3" s="13"/>
      <x:c r="E3" s="13"/>
      <x:c r="F3" s="13"/>
      <x:c r="G3" s="13"/>
      <x:c r="H3" s="13"/>
      <x:c r="I3" s="13"/>
      <x:c r="J3" s="13"/>
      <x:c r="K3" s="13"/>
      <x:c r="L3" s="13"/>
      <x:c r="M3" s="13"/>
    </x:row>
    <x:row r="4" ht="27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  <x:c r="M4" s="4"/>
    </x:row>
    <x:row r="5" ht="42" customHeight="1">
      <x:c r="A5" s="17" t="str">
        <x:v>配分明細ID</x:v>
      </x:c>
      <x:c r="B5" s="17" t="str">
        <x:v>商品ID</x:v>
      </x:c>
      <x:c r="C5" s="17" t="str">
        <x:v>契約ID</x:v>
      </x:c>
      <x:c r="D5" s="17" t="str">
        <x:v>契約版</x:v>
      </x:c>
      <x:c r="E5" s="17" t="str">
        <x:v>印税対象月</x:v>
      </x:c>
      <x:c r="F5" s="17" t="str">
        <x:v>支払先ID・氏名</x:v>
      </x:c>
      <x:c r="G5" s="17" t="str">
        <x:v>権利区分</x:v>
      </x:c>
      <x:c r="H5" s="17" t="str">
        <x:v>配分方式</x:v>
      </x:c>
      <x:c r="I5" s="17" t="str">
        <x:v>親の印税合計（円）</x:v>
      </x:c>
      <x:c r="J5" s="17" t="str">
        <x:v>配分比率</x:v>
      </x:c>
      <x:c r="K5" s="17" t="str">
        <x:v>配分額（円）</x:v>
      </x:c>
      <x:c r="L5" s="17" t="str">
        <x:v>状態</x:v>
      </x:c>
      <x:c r="M5" s="17" t="str">
        <x:v>親集計の参照</x:v>
      </x:c>
    </x:row>
    <x:row r="6" ht="27" customHeight="1">
      <x:c r="A6" s="20" t="str">
        <x:v>AL-A-P01</x:v>
      </x:c>
      <x:c r="B6" s="20" t="str">
        <x:f>'契約条件'!B7</x:f>
        <x:v>BOOK-P01</x:v>
      </x:c>
      <x:c r="C6" s="20" t="str">
        <x:f>'契約条件'!B10</x:f>
        <x:v>CT-A</x:v>
      </x:c>
      <x:c r="D6" s="20" t="str">
        <x:f>'契約条件'!B11</x:f>
        <x:v>v1</x:v>
      </x:c>
      <x:c r="E6" s="151" t="n">
        <x:f>'契約条件'!B18</x:f>
        <x:v>45901</x:v>
      </x:c>
      <x:c r="F6" s="20" t="str">
        <x:v>P01 著者甲</x:v>
      </x:c>
      <x:c r="G6" s="20" t="str">
        <x:v>本文共著</x:v>
      </x:c>
      <x:c r="H6" s="20" t="str">
        <x:v>同一プールの分配</x:v>
      </x:c>
      <x:c r="I6" s="78" t="n">
        <x:f>'記入例'!B21</x:f>
        <x:v>105600</x:v>
      </x:c>
      <x:c r="J6" s="70" t="n">
        <x:f>'契約条件'!B26</x:f>
        <x:v>0.6</x:v>
      </x:c>
      <x:c r="K6" s="166" t="n">
        <x:f>ROUND(I6*J6,'契約条件'!B23)</x:f>
        <x:v>63360</x:v>
      </x:c>
      <x:c r="L6" s="20" t="str">
        <x:v>照合用試算／承認前</x:v>
      </x:c>
      <x:c r="M6" s="20" t="str">
        <x:v>記入例!B21</x:v>
      </x:c>
    </x:row>
    <x:row r="7" ht="27" customHeight="1">
      <x:c r="A7" s="4" t="str">
        <x:v>AL-A-P02</x:v>
      </x:c>
      <x:c r="B7" s="4" t="str">
        <x:f>'契約条件'!B7</x:f>
        <x:v>BOOK-P01</x:v>
      </x:c>
      <x:c r="C7" s="4" t="str">
        <x:f>'契約条件'!B10</x:f>
        <x:v>CT-A</x:v>
      </x:c>
      <x:c r="D7" s="4" t="str">
        <x:f>'契約条件'!B11</x:f>
        <x:v>v1</x:v>
      </x:c>
      <x:c r="E7" s="150" t="n">
        <x:f>'契約条件'!B18</x:f>
        <x:v>45901</x:v>
      </x:c>
      <x:c r="F7" s="4" t="str">
        <x:v>P02 著者乙</x:v>
      </x:c>
      <x:c r="G7" s="4" t="str">
        <x:v>本文共著</x:v>
      </x:c>
      <x:c r="H7" s="4" t="str">
        <x:v>同一プールの分配</x:v>
      </x:c>
      <x:c r="I7" s="79" t="n">
        <x:f>'記入例'!B21</x:f>
        <x:v>105600</x:v>
      </x:c>
      <x:c r="J7" s="82" t="n">
        <x:f>'契約条件'!B27</x:f>
        <x:v>0.4</x:v>
      </x:c>
      <x:c r="K7" s="167" t="n">
        <x:f>I7-K6</x:f>
        <x:v>42240</x:v>
      </x:c>
      <x:c r="L7" s="4" t="str">
        <x:v>照合用試算／承認前</x:v>
      </x:c>
      <x:c r="M7" s="4" t="str">
        <x:v>記入例!B21</x:v>
      </x:c>
    </x:row>
    <x:row r="8" ht="27" customHeight="1">
      <x:c r="A8" s="20" t="str">
        <x:v>AL-B-P01</x:v>
      </x:c>
      <x:c r="B8" s="20" t="str">
        <x:f>'契約条件'!C7</x:f>
        <x:v>BOOK-E01</x:v>
      </x:c>
      <x:c r="C8" s="20" t="str">
        <x:f>'契約条件'!C10</x:f>
        <x:v>CT-B</x:v>
      </x:c>
      <x:c r="D8" s="20" t="str">
        <x:f>'契約条件'!C11</x:f>
        <x:v>v2</x:v>
      </x:c>
      <x:c r="E8" s="151" t="n">
        <x:f>'契約条件'!C18</x:f>
        <x:v>45870</x:v>
      </x:c>
      <x:c r="F8" s="20" t="str">
        <x:v>P01 著者甲</x:v>
      </x:c>
      <x:c r="G8" s="20" t="str">
        <x:v>本文共著</x:v>
      </x:c>
      <x:c r="H8" s="20" t="str">
        <x:v>同一プールの分配</x:v>
      </x:c>
      <x:c r="I8" s="78" t="n">
        <x:f>'記入例'!C21</x:f>
        <x:v>110000</x:v>
      </x:c>
      <x:c r="J8" s="70" t="n">
        <x:f>'契約条件'!C26</x:f>
        <x:v>0.5</x:v>
      </x:c>
      <x:c r="K8" s="166" t="n">
        <x:f>ROUND(I8*J8,'契約条件'!C23)</x:f>
        <x:v>55000</x:v>
      </x:c>
      <x:c r="L8" s="20" t="str">
        <x:v>照合用試算／承認前</x:v>
      </x:c>
      <x:c r="M8" s="20" t="str">
        <x:v>記入例!C21</x:v>
      </x:c>
    </x:row>
    <x:row r="9" ht="27" customHeight="1">
      <x:c r="A9" s="4" t="str">
        <x:v>AL-B-P02</x:v>
      </x:c>
      <x:c r="B9" s="4" t="str">
        <x:f>'契約条件'!C7</x:f>
        <x:v>BOOK-E01</x:v>
      </x:c>
      <x:c r="C9" s="4" t="str">
        <x:f>'契約条件'!C10</x:f>
        <x:v>CT-B</x:v>
      </x:c>
      <x:c r="D9" s="4" t="str">
        <x:f>'契約条件'!C11</x:f>
        <x:v>v2</x:v>
      </x:c>
      <x:c r="E9" s="150" t="n">
        <x:f>'契約条件'!C18</x:f>
        <x:v>45870</x:v>
      </x:c>
      <x:c r="F9" s="4" t="str">
        <x:v>P02 著者乙</x:v>
      </x:c>
      <x:c r="G9" s="4" t="str">
        <x:v>本文共著</x:v>
      </x:c>
      <x:c r="H9" s="4" t="str">
        <x:v>同一プールの分配</x:v>
      </x:c>
      <x:c r="I9" s="79" t="n">
        <x:f>'記入例'!C21</x:f>
        <x:v>110000</x:v>
      </x:c>
      <x:c r="J9" s="82" t="n">
        <x:f>'契約条件'!C27</x:f>
        <x:v>0.5</x:v>
      </x:c>
      <x:c r="K9" s="167" t="n">
        <x:f>I9-K8</x:f>
        <x:v>55000</x:v>
      </x:c>
      <x:c r="L9" s="4" t="str">
        <x:v>照合用試算／承認前</x:v>
      </x:c>
      <x:c r="M9" s="4" t="str">
        <x:v>記入例!C21</x:v>
      </x:c>
    </x:row>
    <x:row r="10" ht="27" customHeight="1">
      <x:c r="A10" s="20"/>
      <x:c r="B10" s="20"/>
      <x:c r="C10" s="20"/>
      <x:c r="D10" s="20"/>
      <x:c r="E10" s="20"/>
      <x:c r="F10" s="20"/>
      <x:c r="G10" s="20"/>
      <x:c r="H10" s="20"/>
      <x:c r="I10" s="20"/>
      <x:c r="J10" s="20"/>
      <x:c r="K10" s="20"/>
      <x:c r="L10" s="20"/>
      <x:c r="M10" s="20"/>
    </x:row>
    <x:row r="11" ht="30" customHeight="1">
      <x:c r="A11" s="84" t="str">
        <x:v>端数の仮定：契約×対象月の印税合計を円単位で四捨五入し、甲の配分も四捨五入。乙は残額です。配分率が100%かどうかだけでは、権利の重複や契約の妥当性を判定できません。</x:v>
      </x:c>
      <x:c r="B11" s="84"/>
      <x:c r="C11" s="84"/>
      <x:c r="D11" s="84"/>
      <x:c r="E11" s="84"/>
      <x:c r="F11" s="84"/>
      <x:c r="G11" s="84"/>
      <x:c r="H11" s="84"/>
      <x:c r="I11" s="84"/>
      <x:c r="J11" s="84"/>
      <x:c r="K11" s="84"/>
      <x:c r="L11" s="84"/>
      <x:c r="M11" s="84"/>
    </x:row>
    <x:row r="12" ht="30" customHeight="1">
      <x:c r="A12" s="84"/>
      <x:c r="B12" s="84"/>
      <x:c r="C12" s="84"/>
      <x:c r="D12" s="84"/>
      <x:c r="E12" s="84"/>
      <x:c r="F12" s="84"/>
      <x:c r="G12" s="84"/>
      <x:c r="H12" s="84"/>
      <x:c r="I12" s="84"/>
      <x:c r="J12" s="84"/>
      <x:c r="K12" s="84"/>
      <x:c r="L12" s="84"/>
      <x:c r="M12" s="84"/>
    </x:row>
    <x:row r="13" ht="27" customHeight="1">
      <x:c r="A13" s="4"/>
      <x:c r="B13" s="4"/>
      <x:c r="C13" s="4"/>
      <x:c r="D13" s="4"/>
      <x:c r="E13" s="4"/>
      <x:c r="F13" s="4"/>
      <x:c r="G13" s="4"/>
      <x:c r="H13" s="4"/>
      <x:c r="I13" s="4"/>
      <x:c r="J13" s="4"/>
      <x:c r="K13" s="4"/>
      <x:c r="L13" s="4"/>
      <x:c r="M13" s="4"/>
    </x:row>
    <x:row r="14" ht="27" customHeight="1">
      <x:c r="A14" s="20"/>
      <x:c r="B14" s="20"/>
      <x:c r="C14" s="20"/>
      <x:c r="D14" s="20"/>
      <x:c r="E14" s="20"/>
      <x:c r="F14" s="20"/>
      <x:c r="G14" s="20"/>
      <x:c r="H14" s="20"/>
      <x:c r="I14" s="20"/>
      <x:c r="J14" s="20"/>
      <x:c r="K14" s="20"/>
      <x:c r="L14" s="20"/>
      <x:c r="M14" s="20"/>
    </x:row>
  </x:sheetData>
  <x:mergeCells>
    <x:mergeCell ref="A1:M2"/>
    <x:mergeCell ref="A3:M3"/>
    <x:mergeCell ref="A11:M12"/>
  </x:mergeCells>
  <x:pageMargins left="0.7" right="0.7" top="0.75" bottom="0.75" header="0.3" footer="0.3"/>
  <x:tableParts count="1">
    <x:tablePart xmlns:r="http://schemas.openxmlformats.org/officeDocument/2006/relationships" r:id="R0d0bfe2c6eb0487c"/>
  </x:tableParts>
</x:worksheet>
</file>

<file path=xl/worksheets/sheet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hidden="0" customWidth="1"/>
    <x:col min="2" max="2" width="22" hidden="0" customWidth="1"/>
    <x:col min="3" max="3" width="24" hidden="0" customWidth="1"/>
    <x:col min="4" max="4" width="24" hidden="0" customWidth="1"/>
    <x:col min="5" max="5" width="22" hidden="0" customWidth="1"/>
    <x:col min="6" max="6" width="22" hidden="0" customWidth="1"/>
    <x:col min="7" max="7" width="22" hidden="0" customWidth="1"/>
    <x:col min="8" max="8" width="32" hidden="0" customWidth="1"/>
    <x:col min="9" max="9" width="25" hidden="0" customWidth="1"/>
    <x:col min="10" max="10" width="37" hidden="0" customWidth="1"/>
  </x:cols>
  <x:sheetData>
    <x:row r="1" ht="30" customHeight="1">
      <x:c r="A1" s="9" t="str">
        <x:v>訂正と保留｜消さずに残し、戻り先を決める</x:v>
      </x:c>
      <x:c r="B1" s="9"/>
      <x:c r="C1" s="9"/>
      <x:c r="D1" s="9"/>
      <x:c r="E1" s="9"/>
      <x:c r="F1" s="9"/>
      <x:c r="G1" s="9"/>
      <x:c r="H1" s="9"/>
      <x:c r="I1" s="9"/>
      <x:c r="J1" s="9"/>
    </x:row>
    <x:row r="2" ht="30" customHeight="1">
      <x:c r="A2" s="9"/>
      <x:c r="B2" s="9"/>
      <x:c r="C2" s="9"/>
      <x:c r="D2" s="9"/>
      <x:c r="E2" s="9"/>
      <x:c r="F2" s="9"/>
      <x:c r="G2" s="9"/>
      <x:c r="H2" s="9"/>
      <x:c r="I2" s="9"/>
      <x:c r="J2" s="9"/>
    </x:row>
    <x:row r="3" ht="34" customHeight="1">
      <x:c r="A3" s="13" t="str">
        <x:v>H01は計算除外。C01は訂正総額の置換であり、差額を再加算しません。状態変更には確認者・日時・根拠の追記が必要です。</x:v>
      </x:c>
      <x:c r="B3" s="13"/>
      <x:c r="C3" s="13"/>
      <x:c r="D3" s="13"/>
      <x:c r="E3" s="13"/>
      <x:c r="F3" s="13"/>
      <x:c r="G3" s="13"/>
      <x:c r="H3" s="13"/>
      <x:c r="I3" s="13"/>
      <x:c r="J3" s="13"/>
    </x:row>
    <x:row r="4" ht="27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</x:row>
    <x:row r="5" ht="42" customHeight="1">
      <x:c r="A5" s="17" t="str">
        <x:v>管理ID</x:v>
      </x:c>
      <x:c r="B5" s="17" t="str">
        <x:v>対象</x:v>
      </x:c>
      <x:c r="C5" s="17" t="str">
        <x:v>前の明細</x:v>
      </x:c>
      <x:c r="D5" s="17" t="str">
        <x:v>新しい明細</x:v>
      </x:c>
      <x:c r="E5" s="17" t="str">
        <x:v>旧額／数量</x:v>
      </x:c>
      <x:c r="F5" s="17" t="str">
        <x:v>新額／数量</x:v>
      </x:c>
      <x:c r="G5" s="17" t="str">
        <x:v>差額／数量</x:v>
      </x:c>
      <x:c r="H5" s="17" t="str">
        <x:v>処理</x:v>
      </x:c>
      <x:c r="I5" s="17" t="str">
        <x:v>確認・戻り先</x:v>
      </x:c>
      <x:c r="J5" s="17" t="str">
        <x:v>解除・確定条件</x:v>
      </x:c>
    </x:row>
    <x:row r="6" ht="75" customHeight="1">
      <x:c r="A6" s="20" t="str">
        <x:v>H01</x:v>
      </x:c>
      <x:c r="B6" s="20" t="str">
        <x:v>紙・元販売未確認</x:v>
      </x:c>
      <x:c r="C6" s="20" t="str">
        <x:v>R004</x:v>
      </x:c>
      <x:c r="D6" s="20" t="str">
        <x:v>未確定</x:v>
      </x:c>
      <x:c r="E6" s="88" t="n">
        <x:v>30</x:v>
      </x:c>
      <x:c r="F6" s="20"/>
      <x:c r="G6" s="148"/>
      <x:c r="H6" s="20" t="str">
        <x:v>印税対象月を空欄にし、計算除外</x:v>
      </x:c>
      <x:c r="I6" s="20" t="str">
        <x:v>販売担当→元報告・契約担当</x:v>
      </x:c>
      <x:c r="J6" s="20" t="str">
        <x:v>元販売、既控除、適用期間を照合して承認</x:v>
      </x:c>
    </x:row>
    <x:row r="7" ht="75" customHeight="1">
      <x:c r="A7" s="4" t="str">
        <x:v>C01</x:v>
      </x:c>
      <x:c r="B7" s="4" t="str">
        <x:v>電子・金額訂正</x:v>
      </x:c>
      <x:c r="C7" s="4" t="str">
        <x:v>R005</x:v>
      </x:c>
      <x:c r="D7" s="4" t="str">
        <x:v>R006</x:v>
      </x:c>
      <x:c r="E7" s="86" t="n">
        <x:f>'照合明細'!J10</x:f>
        <x:v>450000</x:v>
      </x:c>
      <x:c r="F7" s="86" t="n">
        <x:f>'照合明細'!J11</x:f>
        <x:v>440000</x:v>
      </x:c>
      <x:c r="G7" s="170" t="n">
        <x:f>F7-E7</x:f>
        <x:v>-10000</x:v>
      </x:c>
      <x:c r="H7" s="4" t="str">
        <x:v>旧版を除外し、訂正総額を採用</x:v>
      </x:c>
      <x:c r="I7" s="4" t="str">
        <x:v>販売担当→配信Dの訂正版</x:v>
      </x:c>
      <x:c r="J7" s="4" t="str">
        <x:v>同一販売対象月・同一照合キー・訂正版を確認</x:v>
      </x:c>
    </x:row>
    <x:row r="8" ht="75" customHeight="1">
      <x:c r="A8" s="20" t="str">
        <x:v>C02</x:v>
      </x:c>
      <x:c r="B8" s="20" t="str">
        <x:v>紙・過月販売の返品</x:v>
      </x:c>
      <x:c r="C8" s="20" t="str">
        <x:v>R008</x:v>
      </x:c>
      <x:c r="D8" s="20" t="str">
        <x:v>R003</x:v>
      </x:c>
      <x:c r="E8" s="20"/>
      <x:c r="F8" s="88" t="n">
        <x:f>'照合明細'!I8</x:f>
        <x:v>20</x:v>
      </x:c>
      <x:c r="G8" s="148"/>
      <x:c r="H8" s="20" t="str">
        <x:v>9月の確認済み返品20冊として控除</x:v>
      </x:c>
      <x:c r="I8" s="20" t="str">
        <x:v>販売担当→CT-A/v1</x:v>
      </x:c>
      <x:c r="J8" s="20" t="str">
        <x:v>本例の契約は確認した月の控除を認める</x:v>
      </x:c>
    </x:row>
    <x:row r="9" ht="27" customHeight="1">
      <x:c r="A9" s="4"/>
      <x:c r="B9" s="4"/>
      <x:c r="C9" s="4"/>
      <x:c r="D9" s="4"/>
      <x:c r="E9" s="4"/>
      <x:c r="F9" s="4"/>
      <x:c r="G9" s="4"/>
      <x:c r="H9" s="4"/>
      <x:c r="I9" s="4"/>
      <x:c r="J9" s="4"/>
    </x:row>
    <x:row r="10" ht="30" customHeight="1">
      <x:c r="A10" s="84" t="str">
        <x:v>負の印税・締め済み期間・遅着報告：ゼロへの切上げ、当月への移動、翌期繰越を自動判断しません。契約上の帰属と社内承認が確定するまで保留し、再計算前後の記録を残します。</x:v>
      </x:c>
      <x:c r="B10" s="84"/>
      <x:c r="C10" s="84"/>
      <x:c r="D10" s="84"/>
      <x:c r="E10" s="84"/>
      <x:c r="F10" s="84"/>
      <x:c r="G10" s="84"/>
      <x:c r="H10" s="84"/>
      <x:c r="I10" s="84"/>
      <x:c r="J10" s="84"/>
    </x:row>
    <x:row r="11" ht="30" customHeight="1">
      <x:c r="A11" s="84"/>
      <x:c r="B11" s="84"/>
      <x:c r="C11" s="84"/>
      <x:c r="D11" s="84"/>
      <x:c r="E11" s="84"/>
      <x:c r="F11" s="84"/>
      <x:c r="G11" s="84"/>
      <x:c r="H11" s="84"/>
      <x:c r="I11" s="84"/>
      <x:c r="J11" s="84"/>
    </x:row>
    <x:row r="12" ht="27" customHeight="1">
      <x:c r="A12" s="20"/>
      <x:c r="B12" s="20"/>
      <x:c r="C12" s="20"/>
      <x:c r="D12" s="20"/>
      <x:c r="E12" s="20"/>
      <x:c r="F12" s="20"/>
      <x:c r="G12" s="20"/>
      <x:c r="H12" s="20"/>
      <x:c r="I12" s="20"/>
      <x:c r="J12" s="20"/>
    </x:row>
    <x:row r="13" ht="30" customHeight="1">
      <x:c r="A13" s="90" t="str">
        <x:v>報告版と契約版は別物です。電子の報告はv1→v2に訂正していますが、適用契約は両行ともCT-B/v2です。紙の元販売月が8月でも、返品の印税対象月は契約条件に従う9月です。</x:v>
      </x:c>
      <x:c r="B13" s="90"/>
      <x:c r="C13" s="90"/>
      <x:c r="D13" s="90"/>
      <x:c r="E13" s="90"/>
      <x:c r="F13" s="90"/>
      <x:c r="G13" s="90"/>
      <x:c r="H13" s="90"/>
      <x:c r="I13" s="90"/>
      <x:c r="J13" s="90"/>
    </x:row>
    <x:row r="14" ht="30" customHeight="1">
      <x:c r="A14" s="90"/>
      <x:c r="B14" s="90"/>
      <x:c r="C14" s="90"/>
      <x:c r="D14" s="90"/>
      <x:c r="E14" s="90"/>
      <x:c r="F14" s="90"/>
      <x:c r="G14" s="90"/>
      <x:c r="H14" s="90"/>
      <x:c r="I14" s="90"/>
      <x:c r="J14" s="90"/>
    </x:row>
  </x:sheetData>
  <x:mergeCells>
    <x:mergeCell ref="A1:J2"/>
    <x:mergeCell ref="A3:J3"/>
    <x:mergeCell ref="A10:J11"/>
    <x:mergeCell ref="A13:J14"/>
  </x:mergeCells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18" hidden="0" customWidth="1"/>
    <x:col min="3" max="3" width="18" hidden="0" customWidth="1"/>
    <x:col min="4" max="4" width="22" hidden="0" customWidth="1"/>
    <x:col min="5" max="5" width="20" hidden="0" customWidth="1"/>
    <x:col min="6" max="6" width="24" hidden="0" customWidth="1"/>
    <x:col min="7" max="7" width="28" hidden="0" customWidth="1"/>
    <x:col min="8" max="8" width="34" hidden="0" customWidth="1"/>
  </x:cols>
  <x:sheetData>
    <x:row r="1" ht="30" customHeight="1">
      <x:c r="A1" s="9" t="str">
        <x:v>入金台帳｜印税の計算基礎と分ける</x:v>
      </x:c>
      <x:c r="B1" s="9"/>
      <x:c r="C1" s="9"/>
      <x:c r="D1" s="9"/>
      <x:c r="E1" s="9"/>
      <x:c r="F1" s="9"/>
      <x:c r="G1" s="9"/>
      <x:c r="H1" s="9"/>
    </x:row>
    <x:row r="2" ht="30" customHeight="1">
      <x:c r="A2" s="9"/>
      <x:c r="B2" s="9"/>
      <x:c r="C2" s="9"/>
      <x:c r="D2" s="9"/>
      <x:c r="E2" s="9"/>
      <x:c r="F2" s="9"/>
      <x:c r="G2" s="9"/>
      <x:c r="H2" s="9"/>
    </x:row>
    <x:row r="3" ht="34" customHeight="1">
      <x:c r="A3" s="13" t="str">
        <x:v>9月に受け取った入金30万円は、8月売上に対応する架空例。今回の2契約は入金額を計算基礎にしない前提です。</x:v>
      </x:c>
      <x:c r="B3" s="13"/>
      <x:c r="C3" s="13"/>
      <x:c r="D3" s="13"/>
      <x:c r="E3" s="13"/>
      <x:c r="F3" s="13"/>
      <x:c r="G3" s="13"/>
      <x:c r="H3" s="13"/>
    </x:row>
    <x:row r="4" ht="27" customHeight="1">
      <x:c r="A4" s="4"/>
      <x:c r="B4" s="4"/>
      <x:c r="C4" s="4"/>
      <x:c r="D4" s="4"/>
      <x:c r="E4" s="4"/>
      <x:c r="F4" s="4"/>
      <x:c r="G4" s="4"/>
      <x:c r="H4" s="4"/>
    </x:row>
    <x:row r="5" ht="42" customHeight="1">
      <x:c r="A5" s="17" t="str">
        <x:v>明細ID</x:v>
      </x:c>
      <x:c r="B5" s="17" t="str">
        <x:v>入金日</x:v>
      </x:c>
      <x:c r="C5" s="17" t="str">
        <x:v>支払元</x:v>
      </x:c>
      <x:c r="D5" s="17" t="str">
        <x:v>入金額（円）</x:v>
      </x:c>
      <x:c r="E5" s="17" t="str">
        <x:v>対応販売月</x:v>
      </x:c>
      <x:c r="F5" s="17" t="str">
        <x:v>参照ID</x:v>
      </x:c>
      <x:c r="G5" s="17" t="str">
        <x:v>印税の扱い</x:v>
      </x:c>
      <x:c r="H5" s="17" t="str">
        <x:v>元資料</x:v>
      </x:c>
    </x:row>
    <x:row r="6" ht="27" customHeight="1">
      <x:c r="A6" s="20" t="str">
        <x:v>R007</x:v>
      </x:c>
      <x:c r="B6" s="66" t="n">
        <x:v>45930</x:v>
      </x:c>
      <x:c r="C6" s="20" t="str">
        <x:v>取次T</x:v>
      </x:c>
      <x:c r="D6" s="78" t="n">
        <x:v>300000</x:v>
      </x:c>
      <x:c r="E6" s="46" t="n">
        <x:v>45870</x:v>
      </x:c>
      <x:c r="F6" s="20" t="str">
        <x:v>CASH-2509</x:v>
      </x:c>
      <x:c r="G6" s="20" t="str">
        <x:v>本例の印税計算対象外</x:v>
      </x:c>
      <x:c r="H6" s="20" t="str">
        <x:v>元報告_入金.csv / 2行</x:v>
      </x:c>
    </x:row>
    <x:row r="7" ht="27" customHeight="1">
      <x:c r="A7" s="4"/>
      <x:c r="B7" s="4"/>
      <x:c r="C7" s="4"/>
      <x:c r="D7" s="4"/>
      <x:c r="E7" s="4"/>
      <x:c r="F7" s="4"/>
      <x:c r="G7" s="4"/>
      <x:c r="H7" s="4"/>
    </x:row>
    <x:row r="8" ht="27" customHeight="1">
      <x:c r="A8" s="20"/>
      <x:c r="B8" s="20"/>
      <x:c r="C8" s="20"/>
      <x:c r="D8" s="20"/>
      <x:c r="E8" s="20"/>
      <x:c r="F8" s="20"/>
      <x:c r="G8" s="20"/>
      <x:c r="H8" s="20"/>
    </x:row>
    <x:row r="9" ht="27" customHeight="1">
      <x:c r="A9" s="4"/>
      <x:c r="B9" s="4"/>
      <x:c r="C9" s="4"/>
      <x:c r="D9" s="4"/>
      <x:c r="E9" s="4"/>
      <x:c r="F9" s="4"/>
      <x:c r="G9" s="4"/>
      <x:c r="H9" s="4"/>
    </x:row>
    <x:row r="10" ht="27" customHeight="1">
      <x:c r="A10" s="20"/>
      <x:c r="B10" s="20"/>
      <x:c r="C10" s="20"/>
      <x:c r="D10" s="20"/>
      <x:c r="E10" s="20"/>
      <x:c r="F10" s="20"/>
      <x:c r="G10" s="20"/>
      <x:c r="H10" s="20"/>
    </x:row>
  </x:sheetData>
  <x:mergeCells>
    <x:mergeCell ref="A1:H2"/>
    <x:mergeCell ref="A3:H3"/>
  </x:mergeCells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5" hidden="0" customWidth="1"/>
    <x:col min="2" max="2" width="44" hidden="0" customWidth="1"/>
    <x:col min="3" max="3" width="46" hidden="0" customWidth="1"/>
    <x:col min="4" max="4" width="57" hidden="0" customWidth="1"/>
  </x:cols>
  <x:sheetData>
    <x:row r="1" ht="30" customHeight="1">
      <x:c r="A1" s="9" t="str">
        <x:v>項目説明｜用語・単位・適用限界</x:v>
      </x:c>
      <x:c r="B1" s="9"/>
      <x:c r="C1" s="9"/>
      <x:c r="D1" s="9"/>
    </x:row>
    <x:row r="2" ht="30" customHeight="1">
      <x:c r="A2" s="9"/>
      <x:c r="B2" s="9"/>
      <x:c r="C2" s="9"/>
      <x:c r="D2" s="9"/>
    </x:row>
    <x:row r="3" ht="34" customHeight="1">
      <x:c r="A3" s="13" t="str">
        <x:v>出典が示す製品機能と、このワークブックの編集上の設計例を分けています。</x:v>
      </x:c>
      <x:c r="B3" s="13"/>
      <x:c r="C3" s="13"/>
      <x:c r="D3" s="13"/>
    </x:row>
    <x:row r="4" ht="27" customHeight="1">
      <x:c r="A4" s="4"/>
      <x:c r="B4" s="4"/>
      <x:c r="C4" s="4"/>
      <x:c r="D4" s="4"/>
    </x:row>
    <x:row r="5" ht="42" customHeight="1">
      <x:c r="A5" s="17" t="str">
        <x:v>項目</x:v>
      </x:c>
      <x:c r="B5" s="17" t="str">
        <x:v>意味</x:v>
      </x:c>
      <x:c r="C5" s="17" t="str">
        <x:v>記入例・出典</x:v>
      </x:c>
      <x:c r="D5" s="17" t="str">
        <x:v>注意点</x:v>
      </x:c>
    </x:row>
    <x:row r="6" ht="64" customHeight="1">
      <x:c r="A6" s="20" t="str">
        <x:v>作品ID／商品ID</x:v>
      </x:c>
      <x:c r="B6" s="20" t="str">
        <x:v>同じ作品をまとめるID／計算単位を分けるID</x:v>
      </x:c>
      <x:c r="C6" s="20" t="str">
        <x:v>W01→BOOK-P01、BOOK-E01</x:v>
      </x:c>
      <x:c r="D6" s="20" t="str">
        <x:v>作品名だけで合算しない。外部コードとの対応は別管理。</x:v>
      </x:c>
    </x:row>
    <x:row r="7" ht="64" customHeight="1">
      <x:c r="A7" s="4" t="str">
        <x:v>版・媒体</x:v>
      </x:c>
      <x:c r="B7" s="4" t="str">
        <x:v>商品そのものの版と紙・電子の別</x:v>
      </x:c>
      <x:c r="C7" s="4" t="str">
        <x:v>初版・紙／電子v1・電子</x:v>
      </x:c>
      <x:c r="D7" s="4" t="str">
        <x:v>契約版・報告版と混同しない。</x:v>
      </x:c>
    </x:row>
    <x:row r="8" ht="64" customHeight="1">
      <x:c r="A8" s="20" t="str">
        <x:v>外部コード</x:v>
      </x:c>
      <x:c r="B8" s="20" t="str">
        <x:v>ISBN等または配信先の管理コード</x:v>
      </x:c>
      <x:c r="C8" s="20" t="str">
        <x:v>本例では未設定</x:v>
      </x:c>
      <x:c r="D8" s="20" t="str">
        <x:v>実在ISBNは捏造しない。欠番・複数対応は照合して解消。</x:v>
      </x:c>
    </x:row>
    <x:row r="9" ht="64" customHeight="1">
      <x:c r="A9" s="4" t="str">
        <x:v>販売先</x:v>
      </x:c>
      <x:c r="B9" s="4" t="str">
        <x:v>集計元の販路・取引先</x:v>
      </x:c>
      <x:c r="C9" s="4" t="str">
        <x:v>取次T／配信D</x:v>
      </x:c>
      <x:c r="D9" s="4" t="str">
        <x:v>別販路で基礎額が異なるときは別行・別条件。</x:v>
      </x:c>
    </x:row>
    <x:row r="10" ht="64" customHeight="1">
      <x:c r="A10" s="20" t="str">
        <x:v>元販売月</x:v>
      </x:c>
      <x:c r="B10" s="20" t="str">
        <x:v>返品がひも付く元の販売月</x:v>
      </x:c>
      <x:c r="C10" s="20" t="str">
        <x:v>R003は2025-08</x:v>
      </x:c>
      <x:c r="D10" s="20" t="str">
        <x:v>受領月に置き換えない。不明なら保留。</x:v>
      </x:c>
    </x:row>
    <x:row r="11" ht="64" customHeight="1">
      <x:c r="A11" s="4" t="str">
        <x:v>報告対象月</x:v>
      </x:c>
      <x:c r="B11" s="4" t="str">
        <x:v>報告としてまとめられた月</x:v>
      </x:c>
      <x:c r="C11" s="4" t="str">
        <x:v>2025-09</x:v>
      </x:c>
      <x:c r="D11" s="4" t="str">
        <x:v>電子の販売対象月は8月。元報告の項目定義も確認。</x:v>
      </x:c>
    </x:row>
    <x:row r="12" ht="64" customHeight="1">
      <x:c r="A12" s="20" t="str">
        <x:v>受領日／取込日</x:v>
      </x:c>
      <x:c r="B12" s="20" t="str">
        <x:v>報告が届いた日／データ登録日</x:v>
      </x:c>
      <x:c r="C12" s="20" t="str">
        <x:v>電子訂正版は2025-09-15</x:v>
      </x:c>
      <x:c r="D12" s="20" t="str">
        <x:v>販売・報告・印税の対象月を受領日から推定しない。</x:v>
      </x:c>
    </x:row>
    <x:row r="13" ht="64" customHeight="1">
      <x:c r="A13" s="4" t="str">
        <x:v>印税対象月</x:v>
      </x:c>
      <x:c r="B13" s="4" t="str">
        <x:v>この契約で計算に帰属させる月</x:v>
      </x:c>
      <x:c r="C13" s="4" t="str">
        <x:v>紙9月／電子8月</x:v>
      </x:c>
      <x:c r="D13" s="4" t="str">
        <x:v>空欄の保留返品を当月へ自動配賦しない。</x:v>
      </x:c>
    </x:row>
    <x:row r="14" ht="64" customHeight="1">
      <x:c r="A14" s="20" t="str">
        <x:v>販売数</x:v>
      </x:c>
      <x:c r="B14" s="20" t="str">
        <x:v>控除前の報告販売数量</x:v>
      </x:c>
      <x:c r="C14" s="20" t="str">
        <x:v>紙1,000冊／電子600件</x:v>
      </x:c>
      <x:c r="D14" s="20" t="str">
        <x:v>紙は出庫・納品と区別し、契約で採用する報告列を確認。</x:v>
      </x:c>
    </x:row>
    <x:row r="15" ht="64" customHeight="1">
      <x:c r="A15" s="4" t="str">
        <x:v>返品数</x:v>
      </x:c>
      <x:c r="B15" s="4" t="str">
        <x:v>返品数量。正の数で記録</x:v>
      </x:c>
      <x:c r="C15" s="4" t="str">
        <x:v>採用120冊／保留30冊</x:v>
      </x:c>
      <x:c r="D15" s="4" t="str">
        <x:v>本例の数量式では一度だけ減算。金額列との二重控除をしない。</x:v>
      </x:c>
    </x:row>
    <x:row r="16" ht="64" customHeight="1">
      <x:c r="A16" s="20" t="str">
        <x:v>元報告金額</x:v>
      </x:c>
      <x:c r="B16" s="20" t="str">
        <x:v>報告側の金額（統一定義ではない）</x:v>
      </x:c>
      <x:c r="C16" s="20" t="str">
        <x:v>紙＝卸売額、電子＝控除後精算額</x:v>
      </x:c>
      <x:c r="D16" s="20" t="str">
        <x:v>紙と電子を単一の売上金額として合計しない。</x:v>
      </x:c>
    </x:row>
    <x:row r="17" ht="64" customHeight="1">
      <x:c r="A17" s="4" t="str">
        <x:v>税抜本体価格</x:v>
      </x:c>
      <x:c r="B17" s="4" t="str">
        <x:v>紙の数量基礎の金額換算に使う単価</x:v>
      </x:c>
      <x:c r="C17" s="4" t="str">
        <x:v>1,500円/冊</x:v>
      </x:c>
      <x:c r="D17" s="4" t="str">
        <x:v>紙の卸売単価とは別。本例では期中価格変更なし。</x:v>
      </x:c>
    </x:row>
    <x:row r="18" ht="64" customHeight="1">
      <x:c r="A18" s="20" t="str">
        <x:v>契約ID／契約版</x:v>
      </x:c>
      <x:c r="B18" s="20" t="str">
        <x:v>適用する確定条件の識別子</x:v>
      </x:c>
      <x:c r="C18" s="20" t="str">
        <x:v>CT-A/v1、CT-B/v2</x:v>
      </x:c>
      <x:c r="D18" s="20" t="str">
        <x:v>適用開始・終了と遡及条件を確認。最新の版を無条件に使わない。</x:v>
      </x:c>
    </x:row>
    <x:row r="19" ht="64" customHeight="1">
      <x:c r="A19" s="4" t="str">
        <x:v>計算基礎</x:v>
      </x:c>
      <x:c r="B19" s="4" t="str">
        <x:v>数量・金額のどの項目を採用するか</x:v>
      </x:c>
      <x:c r="C19" s="4" t="str">
        <x:v>実売数量基礎／精算額基礎</x:v>
      </x:c>
      <x:c r="D19" s="4" t="str">
        <x:v>発行部数基礎の実務計算は本例の数式対象外。</x:v>
      </x:c>
    </x:row>
    <x:row r="20" ht="64" customHeight="1">
      <x:c r="A20" s="20" t="str">
        <x:v>採否状態</x:v>
      </x:c>
      <x:c r="B20" s="20" t="str">
        <x:v>採用／保留／旧版／期間外／対象外</x:v>
      </x:c>
      <x:c r="C20" s="20" t="str">
        <x:v>R006採用、R005旧版</x:v>
      </x:c>
      <x:c r="D20" s="20" t="str">
        <x:v>選択は契約判断を自動化しない。人の照合結果を記入。</x:v>
      </x:c>
    </x:row>
    <x:row r="21" ht="64" customHeight="1">
      <x:c r="A21" s="4" t="str">
        <x:v>照合キー</x:v>
      </x:c>
      <x:c r="B21" s="4" t="str">
        <x:v>同じ報告対象を二重採用しないための識別子</x:v>
      </x:c>
      <x:c r="C21" s="4" t="str">
        <x:v>E-D-2508-NET</x:v>
      </x:c>
      <x:c r="D21" s="4" t="str">
        <x:v>報告IDだけでなく商品・販路・期間等を定義。訂正総額は同じキー。</x:v>
      </x:c>
    </x:row>
    <x:row r="22" ht="64" customHeight="1">
      <x:c r="A22" s="20" t="str">
        <x:v>採用キー件数</x:v>
      </x:c>
      <x:c r="B22" s="20" t="str">
        <x:v>同一照合キーの採用数</x:v>
      </x:c>
      <x:c r="C22" s="20" t="str">
        <x:v>正常時は1、除外行は0</x:v>
      </x:c>
      <x:c r="D22" s="20" t="str">
        <x:v>2以上は重複候補。再取込・旧版との二重採用を確認。</x:v>
      </x:c>
    </x:row>
    <x:row r="23" ht="64" customHeight="1">
      <x:c r="A23" s="4" t="str">
        <x:v>前の記録ID</x:v>
      </x:c>
      <x:c r="B23" s="4" t="str">
        <x:v>返品・訂正の参照元</x:v>
      </x:c>
      <x:c r="C23" s="4" t="str">
        <x:v>R003→R008、R006→R005</x:v>
      </x:c>
      <x:c r="D23" s="4" t="str">
        <x:v>元の記録を上書きせず履歴を残す。</x:v>
      </x:c>
    </x:row>
    <x:row r="24" ht="64" customHeight="1">
      <x:c r="A24" s="20" t="str">
        <x:v>保留ID／未確定理由</x:v>
      </x:c>
      <x:c r="B24" s="20" t="str">
        <x:v>計算しない理由と確認先</x:v>
      </x:c>
      <x:c r="C24" s="20" t="str">
        <x:v>H01：元販売未特定</x:v>
      </x:c>
      <x:c r="D24" s="20" t="str">
        <x:v>解消後も判断者・日時・反映先を記録して再計算。</x:v>
      </x:c>
    </x:row>
    <x:row r="25" ht="64" customHeight="1">
      <x:c r="A25" s="4" t="str">
        <x:v>支払先ID</x:v>
      </x:c>
      <x:c r="B25" s="4" t="str">
        <x:v>著者等の受領者の識別子</x:v>
      </x:c>
      <x:c r="C25" s="4" t="str">
        <x:v>P01 著者甲、P02 著者乙</x:v>
      </x:c>
      <x:c r="D25" s="4" t="str">
        <x:v>同姓同名・代理受領・権利別条件を実務で照合。</x:v>
      </x:c>
    </x:row>
    <x:row r="26" ht="64" customHeight="1">
      <x:c r="A26" s="20" t="str">
        <x:v>配分比率</x:v>
      </x:c>
      <x:c r="B26" s="20" t="str">
        <x:v>同一印税プールを分ける割合</x:v>
      </x:c>
      <x:c r="C26" s="20" t="str">
        <x:v>紙60:40、電子50:50</x:v>
      </x:c>
      <x:c r="D26" s="20" t="str">
        <x:v>各権利に独立した料率を乗せる契約とは区別。</x:v>
      </x:c>
    </x:row>
    <x:row r="27" ht="64" customHeight="1">
      <x:c r="A27" s="4" t="str">
        <x:v>端数処理</x:v>
      </x:c>
      <x:c r="B27" s="4" t="str">
        <x:v>合計・配分時の丸め方</x:v>
      </x:c>
      <x:c r="C27" s="4" t="str">
        <x:v>円単位四捨五入、残額を乙へ</x:v>
      </x:c>
      <x:c r="D27" s="4" t="str">
        <x:v>実務の合意に合わせて変更。本例は端数ゼロ。</x:v>
      </x:c>
    </x:row>
    <x:row r="28" ht="64" customHeight="1">
      <x:c r="A28" s="20" t="str">
        <x:v>元報告への追跡</x:v>
      </x:c>
      <x:c r="B28" s="20" t="str">
        <x:v>明細ID→ファイル・行・報告版</x:v>
      </x:c>
      <x:c r="C28" s="20" t="str">
        <x:v>取込台帳参照</x:v>
      </x:c>
      <x:c r="D28" s="20" t="str">
        <x:v>CSVのヘッダーが1行目。全CSVは説明用の架空例。</x:v>
      </x:c>
    </x:row>
    <x:row r="29" ht="64" customHeight="1">
      <x:c r="A29" s="4" t="str">
        <x:v>支払状態</x:v>
      </x:c>
      <x:c r="B29" s="4" t="str">
        <x:v>集計照合と承認・送金の状態を分離</x:v>
      </x:c>
      <x:c r="C29" s="4" t="str">
        <x:v>照合用試算／承認前</x:v>
      </x:c>
      <x:c r="D29" s="4" t="str">
        <x:v>このXLSXから振込処理をしない。正式支払表ではない。</x:v>
      </x:c>
    </x:row>
    <x:row r="30" ht="64" customHeight="1">
      <x:c r="A30" s="20" t="str">
        <x:v>数式対象範囲</x:v>
      </x:c>
      <x:c r="B30" s="20" t="str">
        <x:v>記入例は照合明細6〜105行を参照</x:v>
      </x:c>
      <x:c r="C30" s="20" t="str">
        <x:v>商品・販路・契約ID・版・対象月・採用</x:v>
      </x:c>
      <x:c r="D30" s="20" t="str">
        <x:v>106行以降へ増やすときは数式・検算範囲を拡張。</x:v>
      </x:c>
    </x:row>
    <x:row r="31" ht="64" customHeight="1">
      <x:c r="A31" s="4" t="str">
        <x:v>出典S1</x:v>
      </x:c>
      <x:c r="B31" s="4" t="str">
        <x:v>大塚商会 ERPナビ「CONTEO おすすめ機能」</x:v>
      </x:c>
      <x:c r="C31" s="4" t="str">
        <x:v>https://www.otsuka-shokai.co.jp/erpnavi/product/conteo/recommendation.html</x:v>
      </x:c>
      <x:c r="D31" s="4" t="str">
        <x:v>確認日2026-09-15。商品マスター・販売管理・出版VAN・印税管理。発行日／版番号不明。</x:v>
      </x:c>
    </x:row>
    <x:row r="32" ht="64" customHeight="1">
      <x:c r="A32" s="20" t="str">
        <x:v>出典S1の限界</x:v>
      </x:c>
      <x:c r="B32" s="20" t="str">
        <x:v>製品機能の背景だけを確認</x:v>
      </x:c>
      <x:c r="C32" s="20" t="str">
        <x:v>紙・電子／売上報告取込／共著対応</x:v>
      </x:c>
      <x:c r="D32" s="20" t="str">
        <x:v>共通の計算式・料率・返品控除・改善効果を裏付けるものではない。</x:v>
      </x:c>
    </x:row>
    <x:row r="33" ht="64" customHeight="1">
      <x:c r="A33" s="4" t="str">
        <x:v>設計・数値の出所</x:v>
      </x:c>
      <x:c r="B33" s="4" t="str">
        <x:v>編集上の設計例、全入力値が架空</x:v>
      </x:c>
      <x:c r="C33" s="4" t="str">
        <x:v>2025年9月報告を模した架空例</x:v>
      </x:c>
      <x:c r="D33" s="4" t="str">
        <x:v>実績・相場・予測ではない。契約の法的解釈や税務判断は含まない。</x:v>
      </x:c>
    </x:row>
  </x:sheetData>
  <x:mergeCells>
    <x:mergeCell ref="A1:D2"/>
    <x:mergeCell ref="A3:D3"/>
  </x:mergeCells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6" hidden="0" customWidth="1"/>
    <x:col min="2" max="2" width="21" hidden="0" customWidth="1"/>
    <x:col min="3" max="3" width="21" hidden="0" customWidth="1"/>
    <x:col min="4" max="4" width="14" hidden="0" customWidth="1"/>
    <x:col min="5" max="5" width="46" hidden="0" customWidth="1"/>
  </x:cols>
  <x:sheetData>
    <x:row r="1" ht="30" customHeight="1">
      <x:c r="A1" s="9" t="str">
        <x:v>検算｜数式と明細の一致を確認</x:v>
      </x:c>
      <x:c r="B1" s="9"/>
      <x:c r="C1" s="9"/>
      <x:c r="D1" s="9"/>
      <x:c r="E1" s="9"/>
    </x:row>
    <x:row r="2" ht="30" customHeight="1">
      <x:c r="A2" s="9"/>
      <x:c r="B2" s="9"/>
      <x:c r="C2" s="9"/>
      <x:c r="D2" s="9"/>
      <x:c r="E2" s="9"/>
    </x:row>
    <x:row r="3" ht="34" customHeight="1">
      <x:c r="A3" s="13" t="str">
        <x:v>期待値は説明用仮定から独立に計算。合格しても契約解釈・税務・正式支払の承認を代替しません。</x:v>
      </x:c>
      <x:c r="B3" s="13"/>
      <x:c r="C3" s="13"/>
      <x:c r="D3" s="13"/>
      <x:c r="E3" s="13"/>
    </x:row>
    <x:row r="4" ht="27" customHeight="1">
      <x:c r="A4" s="4"/>
      <x:c r="B4" s="4"/>
      <x:c r="C4" s="4"/>
      <x:c r="D4" s="4"/>
      <x:c r="E4" s="4"/>
    </x:row>
    <x:row r="5" ht="42" customHeight="1">
      <x:c r="A5" s="17" t="str">
        <x:v>確認項目</x:v>
      </x:c>
      <x:c r="B5" s="17" t="str">
        <x:v>数式の結果</x:v>
      </x:c>
      <x:c r="C5" s="17" t="str">
        <x:v>期待値</x:v>
      </x:c>
      <x:c r="D5" s="17" t="str">
        <x:v>判定</x:v>
      </x:c>
      <x:c r="E5" s="17" t="str">
        <x:v>確認条件</x:v>
      </x:c>
    </x:row>
    <x:row r="6" ht="27" customHeight="1">
      <x:c r="A6" s="20" t="str">
        <x:v>A：採用販売数（冊）</x:v>
      </x:c>
      <x:c r="B6" s="50" t="n">
        <x:f>'記入例'!B14</x:f>
        <x:v>1000</x:v>
      </x:c>
      <x:c r="C6" s="50" t="n">
        <x:v>1000</x:v>
      </x:c>
      <x:c r="D6" s="20" t="str">
        <x:f>IF(B6=C6,"OK","要確認")</x:f>
        <x:v>OK</x:v>
      </x:c>
      <x:c r="E6" s="20" t="str">
        <x:v>R001のみ</x:v>
      </x:c>
    </x:row>
    <x:row r="7" ht="27" customHeight="1">
      <x:c r="A7" s="4" t="str">
        <x:v>A：採用返品数（冊）</x:v>
      </x:c>
      <x:c r="B7" s="51" t="n">
        <x:f>'記入例'!B15</x:f>
        <x:v>120</x:v>
      </x:c>
      <x:c r="C7" s="51" t="n">
        <x:v>120</x:v>
      </x:c>
      <x:c r="D7" s="4" t="str">
        <x:f>IF(B7=C7,"OK","要確認")</x:f>
        <x:v>OK</x:v>
      </x:c>
      <x:c r="E7" s="4" t="str">
        <x:v>R002の100＋R003の20</x:v>
      </x:c>
    </x:row>
    <x:row r="8" ht="27" customHeight="1">
      <x:c r="A8" s="20" t="str">
        <x:v>A：保留返品（冊）</x:v>
      </x:c>
      <x:c r="B8" s="50" t="n">
        <x:f>'記入例'!B16</x:f>
        <x:v>30</x:v>
      </x:c>
      <x:c r="C8" s="50" t="n">
        <x:v>30</x:v>
      </x:c>
      <x:c r="D8" s="20" t="str">
        <x:f>IF(B8=C8,"OK","要確認")</x:f>
        <x:v>OK</x:v>
      </x:c>
      <x:c r="E8" s="20" t="str">
        <x:v>R004、計算には含めない</x:v>
      </x:c>
    </x:row>
    <x:row r="9" ht="27" customHeight="1">
      <x:c r="A9" s="4" t="str">
        <x:v>A：印税対象数量（冊）</x:v>
      </x:c>
      <x:c r="B9" s="51" t="n">
        <x:f>'記入例'!B17</x:f>
        <x:v>880</x:v>
      </x:c>
      <x:c r="C9" s="51" t="n">
        <x:v>880</x:v>
      </x:c>
      <x:c r="D9" s="4" t="str">
        <x:f>IF(B9=C9,"OK","要確認")</x:f>
        <x:v>OK</x:v>
      </x:c>
      <x:c r="E9" s="4" t="str">
        <x:v>1,000−120</x:v>
      </x:c>
    </x:row>
    <x:row r="10" ht="27" customHeight="1">
      <x:c r="A10" s="20" t="str">
        <x:v>A：計算基礎額（円）</x:v>
      </x:c>
      <x:c r="B10" s="50" t="n">
        <x:f>'記入例'!B19</x:f>
        <x:v>1320000</x:v>
      </x:c>
      <x:c r="C10" s="50" t="n">
        <x:v>1320000</x:v>
      </x:c>
      <x:c r="D10" s="20" t="str">
        <x:f>IF(B10=C10,"OK","要確認")</x:f>
        <x:v>OK</x:v>
      </x:c>
      <x:c r="E10" s="20" t="str">
        <x:v>880×1,500</x:v>
      </x:c>
    </x:row>
    <x:row r="11" ht="27" customHeight="1">
      <x:c r="A11" s="4" t="str">
        <x:v>A：契約印税合計（円）</x:v>
      </x:c>
      <x:c r="B11" s="51" t="n">
        <x:f>'記入例'!B21</x:f>
        <x:v>105600</x:v>
      </x:c>
      <x:c r="C11" s="51" t="n">
        <x:v>105600</x:v>
      </x:c>
      <x:c r="D11" s="4" t="str">
        <x:f>IF(B11=C11,"OK","要確認")</x:f>
        <x:v>OK</x:v>
      </x:c>
      <x:c r="E11" s="4" t="str">
        <x:v>1,320,000×8%</x:v>
      </x:c>
    </x:row>
    <x:row r="12" ht="27" customHeight="1">
      <x:c r="A12" s="20" t="str">
        <x:v>A：甲の配分（円）</x:v>
      </x:c>
      <x:c r="B12" s="50" t="n">
        <x:f>'著者配分'!K6</x:f>
        <x:v>63360</x:v>
      </x:c>
      <x:c r="C12" s="50" t="n">
        <x:v>63360</x:v>
      </x:c>
      <x:c r="D12" s="20" t="str">
        <x:f>IF(B12=C12,"OK","要確認")</x:f>
        <x:v>OK</x:v>
      </x:c>
      <x:c r="E12" s="20" t="str">
        <x:v>105,600×60%</x:v>
      </x:c>
    </x:row>
    <x:row r="13" ht="27" customHeight="1">
      <x:c r="A13" s="4" t="str">
        <x:v>A：乙の配分（円）</x:v>
      </x:c>
      <x:c r="B13" s="51" t="n">
        <x:f>'著者配分'!K7</x:f>
        <x:v>42240</x:v>
      </x:c>
      <x:c r="C13" s="51" t="n">
        <x:v>42240</x:v>
      </x:c>
      <x:c r="D13" s="4" t="str">
        <x:f>IF(B13=C13,"OK","要確認")</x:f>
        <x:v>OK</x:v>
      </x:c>
      <x:c r="E13" s="4" t="str">
        <x:v>105,600−63,360</x:v>
      </x:c>
    </x:row>
    <x:row r="14" ht="27" customHeight="1">
      <x:c r="A14" s="20" t="str">
        <x:v>A：配分差額（円）</x:v>
      </x:c>
      <x:c r="B14" s="50" t="n">
        <x:f>SUM('著者配分'!K6:K7)-'記入例'!B21</x:f>
        <x:v>0</x:v>
      </x:c>
      <x:c r="C14" s="50" t="n">
        <x:v>0</x:v>
      </x:c>
      <x:c r="D14" s="20" t="str">
        <x:f>IF(B14=C14,"OK","要確認")</x:f>
        <x:v>OK</x:v>
      </x:c>
      <x:c r="E14" s="20" t="str">
        <x:v>親集計と一致</x:v>
      </x:c>
    </x:row>
    <x:row r="15" ht="27" customHeight="1">
      <x:c r="A15" s="4" t="str">
        <x:v>B：採用参考数量（件）</x:v>
      </x:c>
      <x:c r="B15" s="51" t="n">
        <x:f>'記入例'!C14</x:f>
        <x:v>600</x:v>
      </x:c>
      <x:c r="C15" s="51" t="n">
        <x:v>600</x:v>
      </x:c>
      <x:c r="D15" s="4" t="str">
        <x:f>IF(B15=C15,"OK","要確認")</x:f>
        <x:v>OK</x:v>
      </x:c>
      <x:c r="E15" s="4" t="str">
        <x:v>旧版600件を加えない</x:v>
      </x:c>
    </x:row>
    <x:row r="16" ht="27" customHeight="1">
      <x:c r="A16" s="20" t="str">
        <x:v>B：基礎額（円）</x:v>
      </x:c>
      <x:c r="B16" s="50" t="n">
        <x:f>'記入例'!C19</x:f>
        <x:v>440000</x:v>
      </x:c>
      <x:c r="C16" s="50" t="n">
        <x:v>440000</x:v>
      </x:c>
      <x:c r="D16" s="20" t="str">
        <x:f>IF(B16=C16,"OK","要確認")</x:f>
        <x:v>OK</x:v>
      </x:c>
      <x:c r="E16" s="20" t="str">
        <x:v>訂正総額のみ</x:v>
      </x:c>
    </x:row>
    <x:row r="17" ht="27" customHeight="1">
      <x:c r="A17" s="4" t="str">
        <x:v>B：契約印税合計（円）</x:v>
      </x:c>
      <x:c r="B17" s="51" t="n">
        <x:f>'記入例'!C21</x:f>
        <x:v>110000</x:v>
      </x:c>
      <x:c r="C17" s="51" t="n">
        <x:v>110000</x:v>
      </x:c>
      <x:c r="D17" s="4" t="str">
        <x:f>IF(B17=C17,"OK","要確認")</x:f>
        <x:v>OK</x:v>
      </x:c>
      <x:c r="E17" s="4" t="str">
        <x:v>440,000×25%</x:v>
      </x:c>
    </x:row>
    <x:row r="18" ht="27" customHeight="1">
      <x:c r="A18" s="20" t="str">
        <x:v>B：甲の配分（円）</x:v>
      </x:c>
      <x:c r="B18" s="50" t="n">
        <x:f>'著者配分'!K8</x:f>
        <x:v>55000</x:v>
      </x:c>
      <x:c r="C18" s="50" t="n">
        <x:v>55000</x:v>
      </x:c>
      <x:c r="D18" s="20" t="str">
        <x:f>IF(B18=C18,"OK","要確認")</x:f>
        <x:v>OK</x:v>
      </x:c>
      <x:c r="E18" s="20" t="str">
        <x:v>110,000×50%</x:v>
      </x:c>
    </x:row>
    <x:row r="19" ht="27" customHeight="1">
      <x:c r="A19" s="4" t="str">
        <x:v>B：乙の配分（円）</x:v>
      </x:c>
      <x:c r="B19" s="51" t="n">
        <x:f>'著者配分'!K9</x:f>
        <x:v>55000</x:v>
      </x:c>
      <x:c r="C19" s="51" t="n">
        <x:v>55000</x:v>
      </x:c>
      <x:c r="D19" s="4" t="str">
        <x:f>IF(B19=C19,"OK","要確認")</x:f>
        <x:v>OK</x:v>
      </x:c>
      <x:c r="E19" s="4" t="str">
        <x:v>110,000−55,000</x:v>
      </x:c>
    </x:row>
    <x:row r="20" ht="27" customHeight="1">
      <x:c r="A20" s="20" t="str">
        <x:v>B：配分差額（円）</x:v>
      </x:c>
      <x:c r="B20" s="50" t="n">
        <x:f>SUM('著者配分'!K8:K9)-'記入例'!C21</x:f>
        <x:v>0</x:v>
      </x:c>
      <x:c r="C20" s="50" t="n">
        <x:v>0</x:v>
      </x:c>
      <x:c r="D20" s="20" t="str">
        <x:f>IF(B20=C20,"OK","要確認")</x:f>
        <x:v>OK</x:v>
      </x:c>
      <x:c r="E20" s="20" t="str">
        <x:v>親集計と一致</x:v>
      </x:c>
    </x:row>
    <x:row r="21" ht="27" customHeight="1">
      <x:c r="A21" s="4" t="str">
        <x:v>B：訂正差額（円）</x:v>
      </x:c>
      <x:c r="B21" s="51" t="n">
        <x:f>'訂正と保留'!G7</x:f>
        <x:v>-10000</x:v>
      </x:c>
      <x:c r="C21" s="51" t="n">
        <x:v>-10000</x:v>
      </x:c>
      <x:c r="D21" s="4" t="str">
        <x:f>IF(B21=C21,"OK","要確認")</x:f>
        <x:v>OK</x:v>
      </x:c>
      <x:c r="E21" s="4" t="str">
        <x:v>差額は記録だけ。基礎額へ再加算しない</x:v>
      </x:c>
    </x:row>
    <x:row r="22" ht="27" customHeight="1">
      <x:c r="A22" s="20" t="str">
        <x:v>A：配分比率合計</x:v>
      </x:c>
      <x:c r="B22" s="50" t="n">
        <x:f>SUM('著者配分'!J6:J7)</x:f>
        <x:v>1</x:v>
      </x:c>
      <x:c r="C22" s="50" t="n">
        <x:v>1</x:v>
      </x:c>
      <x:c r="D22" s="20" t="str">
        <x:f>IF(B22=C22,"OK","要確認")</x:f>
        <x:v>OK</x:v>
      </x:c>
      <x:c r="E22" s="20" t="str">
        <x:v>本例の同一プールに限る確認</x:v>
      </x:c>
    </x:row>
    <x:row r="23" ht="27" customHeight="1">
      <x:c r="A23" s="4" t="str">
        <x:v>B：配分比率合計</x:v>
      </x:c>
      <x:c r="B23" s="51" t="n">
        <x:f>SUM('著者配分'!J8:J9)</x:f>
        <x:v>1</x:v>
      </x:c>
      <x:c r="C23" s="51" t="n">
        <x:v>1</x:v>
      </x:c>
      <x:c r="D23" s="4" t="str">
        <x:f>IF(B23=C23,"OK","要確認")</x:f>
        <x:v>OK</x:v>
      </x:c>
      <x:c r="E23" s="4" t="str">
        <x:v>本例の同一プールに限る確認</x:v>
      </x:c>
    </x:row>
    <x:row r="24" ht="27" customHeight="1">
      <x:c r="A24" s="20" t="str">
        <x:v>採用キー重複候補（行）</x:v>
      </x:c>
      <x:c r="B24" s="50" t="n">
        <x:f>COUNTIF('照合明細'!R6:R105,"&gt;1")</x:f>
        <x:v>0</x:v>
      </x:c>
      <x:c r="C24" s="50" t="n">
        <x:v>0</x:v>
      </x:c>
      <x:c r="D24" s="20" t="str">
        <x:f>IF(B24=C24,"OK","要確認")</x:f>
        <x:v>OK</x:v>
      </x:c>
      <x:c r="E24" s="20" t="str">
        <x:v>訂正版の二重採用を検知</x:v>
      </x:c>
    </x:row>
    <x:row r="25" ht="27" customHeight="1">
      <x:c r="A25" s="4" t="str">
        <x:v>保留の誤採用（行）</x:v>
      </x:c>
      <x:c r="B25" s="51" t="n">
        <x:f>COUNTIFS('照合明細'!P6:P105,"H01",'照合明細'!N6:N105,"採用")</x:f>
        <x:v>0</x:v>
      </x:c>
      <x:c r="C25" s="51" t="n">
        <x:v>0</x:v>
      </x:c>
      <x:c r="D25" s="4" t="str">
        <x:f>IF(B25=C25,"OK","要確認")</x:f>
        <x:v>OK</x:v>
      </x:c>
      <x:c r="E25" s="4" t="str">
        <x:v>未確認返品を除外</x:v>
      </x:c>
    </x:row>
    <x:row r="26" ht="27" customHeight="1">
      <x:c r="A26" s="20" t="str">
        <x:v>旧版の誤採用（行）</x:v>
      </x:c>
      <x:c r="B26" s="50" t="n">
        <x:f>COUNTIFS('照合明細'!A6:A105,"R005",'照合明細'!N6:N105,"採用")</x:f>
        <x:v>0</x:v>
      </x:c>
      <x:c r="C26" s="50" t="n">
        <x:v>0</x:v>
      </x:c>
      <x:c r="D26" s="20" t="str">
        <x:f>IF(B26=C26,"OK","要確認")</x:f>
        <x:v>OK</x:v>
      </x:c>
      <x:c r="E26" s="20" t="str">
        <x:v>R005は旧版</x:v>
      </x:c>
    </x:row>
    <x:row r="27" ht="27" customHeight="1">
      <x:c r="A27" s="4" t="str">
        <x:v>入金額（照合用・円）</x:v>
      </x:c>
      <x:c r="B27" s="51" t="n">
        <x:f>'入金台帳'!D6</x:f>
        <x:v>300000</x:v>
      </x:c>
      <x:c r="C27" s="51" t="n">
        <x:v>300000</x:v>
      </x:c>
      <x:c r="D27" s="4" t="str">
        <x:f>IF(B27=C27,"OK","要確認")</x:f>
        <x:v>OK</x:v>
      </x:c>
      <x:c r="E27" s="4" t="str">
        <x:v>印税式から参照しない</x:v>
      </x:c>
    </x:row>
    <x:row r="28" ht="27" customHeight="1">
      <x:c r="A28" s="20"/>
      <x:c r="B28" s="20"/>
      <x:c r="C28" s="20"/>
      <x:c r="D28" s="20"/>
      <x:c r="E28" s="20"/>
    </x:row>
    <x:row r="29" ht="27" customHeight="1">
      <x:c r="A29" s="4" t="str">
        <x:v>全検算の未一致件数</x:v>
      </x:c>
      <x:c r="B29" s="4" t="n">
        <x:f>COUNTIF(D6:D27,"要確認")</x:f>
        <x:v>0</x:v>
      </x:c>
      <x:c r="C29" s="4"/>
      <x:c r="D29" s="4"/>
      <x:c r="E29" s="4"/>
    </x:row>
  </x:sheetData>
  <x:mergeCells>
    <x:mergeCell ref="A1:E2"/>
    <x:mergeCell ref="A3:E3"/>
  </x:mergeCells>
  <x:conditionalFormatting sqref="D6:D27">
    <x:cfRule type="expression" dxfId="2" priority="1">
      <x:formula>D6="OK"</x:formula>
    </x:cfRule>
    <x:cfRule type="expression" dxfId="3" priority="2">
      <x:formula>D6="要確認"</x:formula>
    </x:cfRule>
  </x:conditionalFormatting>
  <x:pageMargins left="0.7" right="0.7" top="0.75" bottom="0.75" header="0.3" footer="0.3"/>
</x:worksheet>
</file>

<file path=xl/worksheets/sheet1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.5" hidden="0" customWidth="1"/>
    <x:col min="2" max="2" width="12.5" hidden="0" customWidth="1"/>
    <x:col min="3" max="3" width="12.5" hidden="0" customWidth="1"/>
    <x:col min="4" max="4" width="12.5" hidden="0" customWidth="1"/>
    <x:col min="5" max="5" width="12.5" hidden="0" customWidth="1"/>
    <x:col min="6" max="6" width="12.5" hidden="0" customWidth="1"/>
  </x:cols>
  <x:sheetData>
    <x:row r="1" ht="45" customHeight="1">
      <x:c r="A1" s="111" t="str">
        <x:v>契約別の集計対象</x:v>
      </x:c>
      <x:c r="B1" s="111"/>
      <x:c r="C1" s="111"/>
      <x:c r="D1" s="111"/>
      <x:c r="E1" s="111"/>
      <x:c r="F1" s="111"/>
    </x:row>
    <x:row r="2" ht="31" customHeight="1">
      <x:c r="A2" s="114" t="str">
        <x:v>説明用の架空例｜支払確定表ではありません</x:v>
      </x:c>
      <x:c r="B2" s="114"/>
      <x:c r="C2" s="114"/>
      <x:c r="D2" s="114"/>
      <x:c r="E2" s="114"/>
      <x:c r="F2" s="114"/>
    </x:row>
    <x:row r="3" ht="10" customHeight="1">
      <x:c r="A3" s="116" t="str"/>
      <x:c r="B3" s="116"/>
      <x:c r="C3" s="116"/>
      <x:c r="D3" s="116"/>
      <x:c r="E3" s="116"/>
      <x:c r="F3" s="116"/>
    </x:row>
    <x:row r="4" ht="38" customHeight="1">
      <x:c r="A4" s="119" t="str">
        <x:f>"契約A｜紙　"&amp;'契約条件'!B10&amp;" / "&amp;'契約条件'!B11</x:f>
        <x:v>契約A｜紙　CT-A / v1</x:v>
      </x:c>
      <x:c r="B4" s="119"/>
      <x:c r="C4" s="119"/>
      <x:c r="D4" s="119"/>
      <x:c r="E4" s="119"/>
      <x:c r="F4" s="119"/>
    </x:row>
    <x:row r="5" ht="28" customHeight="1">
      <x:c r="A5" s="123" t="str">
        <x:f>"BOOK-P01・初版｜"&amp;'契約条件'!B9</x:f>
        <x:v>BOOK-P01・初版｜取次T</x:v>
      </x:c>
      <x:c r="B5" s="123"/>
      <x:c r="C5" s="123"/>
      <x:c r="D5" s="123"/>
      <x:c r="E5" s="123"/>
      <x:c r="F5" s="123"/>
    </x:row>
    <x:row r="6" ht="28" customHeight="1">
      <x:c r="A6" s="123" t="str">
        <x:f>"印税対象："&amp;YEAR('記入例'!B12)&amp;"年"&amp;MONTH('記入例'!B12)&amp;"月"</x:f>
        <x:v>印税対象：2025年9月</x:v>
      </x:c>
      <x:c r="B6" s="123"/>
      <x:c r="C6" s="123"/>
      <x:c r="D6" s="123"/>
      <x:c r="E6" s="123"/>
      <x:c r="F6" s="123"/>
    </x:row>
    <x:row r="7" ht="28" customHeight="1">
      <x:c r="A7" s="123" t="str">
        <x:f>"販売"&amp;TEXT('記入例'!B14,"#,##0")&amp;"冊 − 確認済み返品"&amp;TEXT('記入例'!B15,"#,##0")&amp;"冊"</x:f>
        <x:v>販売1,000冊 − 確認済み返品120冊</x:v>
      </x:c>
      <x:c r="B7" s="123"/>
      <x:c r="C7" s="123"/>
      <x:c r="D7" s="123"/>
      <x:c r="E7" s="123"/>
      <x:c r="F7" s="123"/>
    </x:row>
    <x:row r="8" ht="28" customHeight="1">
      <x:c r="A8" s="126" t="str">
        <x:f>TEXT('記入例'!B17,"#,##0")&amp;"冊が印税対象"</x:f>
        <x:v>880冊が印税対象</x:v>
      </x:c>
      <x:c r="B8" s="126"/>
      <x:c r="C8" s="126"/>
      <x:c r="D8" s="126"/>
      <x:c r="E8" s="126"/>
      <x:c r="F8" s="126"/>
    </x:row>
    <x:row r="9" ht="28" customHeight="1">
      <x:c r="A9" s="123" t="str">
        <x:f>TEXT('記入例'!B17,"#,##0")&amp;"冊 × "&amp;TEXT('記入例'!B18,"#,##0")&amp;"円 × "&amp;TEXT('記入例'!B20,"0%")</x:f>
        <x:v>880冊 × 1,500円 × 8%</x:v>
      </x:c>
      <x:c r="B9" s="123"/>
      <x:c r="C9" s="123"/>
      <x:c r="D9" s="123"/>
      <x:c r="E9" s="123"/>
      <x:c r="F9" s="123"/>
    </x:row>
    <x:row r="10" ht="45" customHeight="1">
      <x:c r="A10" s="128" t="str">
        <x:f>TEXT('記入例'!B21,"#,##0")&amp;"円"</x:f>
        <x:v>105,600円</x:v>
      </x:c>
      <x:c r="B10" s="128"/>
      <x:c r="C10" s="128"/>
      <x:c r="D10" s="128"/>
      <x:c r="E10" s="128"/>
      <x:c r="F10" s="128"/>
    </x:row>
    <x:row r="11" ht="28" customHeight="1">
      <x:c r="A11" s="123" t="str">
        <x:f>"著者甲 "&amp;TEXT('契約条件'!B26,"0%")&amp;"："&amp;TEXT('記入例'!B22,"#,##0")&amp;"円"</x:f>
        <x:v>著者甲 60%：63,360円</x:v>
      </x:c>
      <x:c r="B11" s="123"/>
      <x:c r="C11" s="123"/>
      <x:c r="D11" s="123"/>
      <x:c r="E11" s="123"/>
      <x:c r="F11" s="123"/>
    </x:row>
    <x:row r="12" ht="28" customHeight="1">
      <x:c r="A12" s="123" t="str">
        <x:f>"著者乙 "&amp;TEXT('契約条件'!B27,"0%")&amp;"："&amp;TEXT('記入例'!B23,"#,##0")&amp;"円"</x:f>
        <x:v>著者乙 40%：42,240円</x:v>
      </x:c>
      <x:c r="B12" s="123"/>
      <x:c r="C12" s="123"/>
      <x:c r="D12" s="123"/>
      <x:c r="E12" s="123"/>
      <x:c r="F12" s="123"/>
    </x:row>
    <x:row r="13" ht="34" customHeight="1">
      <x:c r="A13" s="131" t="str">
        <x:f>"保留"&amp;TEXT('記入例'!B16,"#,##0")&amp;"冊は含めない（H01）"</x:f>
        <x:v>保留30冊は含めない（H01）</x:v>
      </x:c>
      <x:c r="B13" s="131"/>
      <x:c r="C13" s="131"/>
      <x:c r="D13" s="131"/>
      <x:c r="E13" s="131"/>
      <x:c r="F13" s="131"/>
    </x:row>
    <x:row r="14" ht="12" customHeight="1">
      <x:c r="A14" s="116" t="str"/>
      <x:c r="B14" s="116"/>
      <x:c r="C14" s="116"/>
      <x:c r="D14" s="116"/>
      <x:c r="E14" s="116"/>
      <x:c r="F14" s="116"/>
    </x:row>
    <x:row r="15" ht="38" customHeight="1">
      <x:c r="A15" s="134" t="str">
        <x:f>"契約B｜電子　"&amp;'契約条件'!C10&amp;" / "&amp;'契約条件'!C11</x:f>
        <x:v>契約B｜電子　CT-B / v2</x:v>
      </x:c>
      <x:c r="B15" s="134"/>
      <x:c r="C15" s="134"/>
      <x:c r="D15" s="134"/>
      <x:c r="E15" s="134"/>
      <x:c r="F15" s="134"/>
    </x:row>
    <x:row r="16" ht="28" customHeight="1">
      <x:c r="A16" s="137" t="str">
        <x:f>"BOOK-E01・電子v1｜"&amp;'契約条件'!C9</x:f>
        <x:v>BOOK-E01・電子v1｜配信D</x:v>
      </x:c>
      <x:c r="B16" s="137"/>
      <x:c r="C16" s="137"/>
      <x:c r="D16" s="137"/>
      <x:c r="E16" s="137"/>
      <x:c r="F16" s="137"/>
    </x:row>
    <x:row r="17" ht="28" customHeight="1">
      <x:c r="A17" s="137" t="str">
        <x:f>"印税対象："&amp;YEAR('記入例'!C12)&amp;"年"&amp;MONTH('記入例'!C12)&amp;"月／"&amp;MONTH('記入例'!C11)&amp;"月報告"</x:f>
        <x:v>印税対象：2025年8月／9月報告</x:v>
      </x:c>
      <x:c r="B17" s="137"/>
      <x:c r="C17" s="137"/>
      <x:c r="D17" s="137"/>
      <x:c r="E17" s="137"/>
      <x:c r="F17" s="137"/>
    </x:row>
    <x:row r="18" ht="28" customHeight="1">
      <x:c r="A18" s="140" t="str">
        <x:f>"旧版"&amp;TEXT('訂正と保留'!E7,"#,##0")&amp;"円 → 訂正版"&amp;TEXT('訂正と保留'!F7,"#,##0")&amp;"円"</x:f>
        <x:v>旧版450,000円 → 訂正版440,000円</x:v>
      </x:c>
      <x:c r="B18" s="140"/>
      <x:c r="C18" s="140"/>
      <x:c r="D18" s="140"/>
      <x:c r="E18" s="140"/>
      <x:c r="F18" s="140"/>
    </x:row>
    <x:row r="19" ht="28" customHeight="1">
      <x:c r="A19" s="137" t="str">
        <x:v>手数料控除後の税抜精算額を使用</x:v>
      </x:c>
      <x:c r="B19" s="137"/>
      <x:c r="C19" s="137"/>
      <x:c r="D19" s="137"/>
      <x:c r="E19" s="137"/>
      <x:c r="F19" s="137"/>
    </x:row>
    <x:row r="20" ht="28" customHeight="1">
      <x:c r="A20" s="137" t="str">
        <x:f>TEXT('記入例'!C19,"#,##0")&amp;"円 × "&amp;TEXT('記入例'!C20,"0%")</x:f>
        <x:v>440,000円 × 25%</x:v>
      </x:c>
      <x:c r="B20" s="137"/>
      <x:c r="C20" s="137"/>
      <x:c r="D20" s="137"/>
      <x:c r="E20" s="137"/>
      <x:c r="F20" s="137"/>
    </x:row>
    <x:row r="21" ht="45" customHeight="1">
      <x:c r="A21" s="142" t="str">
        <x:f>TEXT('記入例'!C21,"#,##0")&amp;"円"</x:f>
        <x:v>110,000円</x:v>
      </x:c>
      <x:c r="B21" s="142"/>
      <x:c r="C21" s="142"/>
      <x:c r="D21" s="142"/>
      <x:c r="E21" s="142"/>
      <x:c r="F21" s="142"/>
    </x:row>
    <x:row r="22" ht="28" customHeight="1">
      <x:c r="A22" s="137" t="str">
        <x:f>"著者甲 "&amp;TEXT('契約条件'!C26,"0%")&amp;"："&amp;TEXT('記入例'!C22,"#,##0")&amp;"円"</x:f>
        <x:v>著者甲 50%：55,000円</x:v>
      </x:c>
      <x:c r="B22" s="137"/>
      <x:c r="C22" s="137"/>
      <x:c r="D22" s="137"/>
      <x:c r="E22" s="137"/>
      <x:c r="F22" s="137"/>
    </x:row>
    <x:row r="23" ht="28" customHeight="1">
      <x:c r="A23" s="137" t="str">
        <x:f>"著者乙 "&amp;TEXT('契約条件'!C27,"0%")&amp;"："&amp;TEXT('記入例'!C23,"#,##0")&amp;"円"</x:f>
        <x:v>著者乙 50%：55,000円</x:v>
      </x:c>
      <x:c r="B23" s="137"/>
      <x:c r="C23" s="137"/>
      <x:c r="D23" s="137"/>
      <x:c r="E23" s="137"/>
      <x:c r="F23" s="137"/>
    </x:row>
    <x:row r="24" ht="34" customHeight="1">
      <x:c r="A24" s="144" t="str">
        <x:f>"販売"&amp;TEXT('記入例'!C14,"#,##0")&amp;"件は参考値。数量式には使わない"</x:f>
        <x:v>販売600件は参考値。数量式には使わない</x:v>
      </x:c>
      <x:c r="B24" s="144"/>
      <x:c r="C24" s="144"/>
      <x:c r="D24" s="144"/>
      <x:c r="E24" s="144"/>
      <x:c r="F24" s="144"/>
    </x:row>
    <x:row r="25" ht="12" customHeight="1">
      <x:c r="A25" s="116" t="str"/>
      <x:c r="B25" s="116"/>
      <x:c r="C25" s="116"/>
      <x:c r="D25" s="116"/>
      <x:c r="E25" s="116"/>
      <x:c r="F25" s="116"/>
    </x:row>
    <x:row r="26" ht="28" customHeight="1">
      <x:c r="A26" s="146" t="str">
        <x:v>率・控除・期間・配分は、この例だけの仮定</x:v>
      </x:c>
      <x:c r="B26" s="146"/>
      <x:c r="C26" s="146"/>
      <x:c r="D26" s="146"/>
      <x:c r="E26" s="146"/>
      <x:c r="F26" s="146"/>
    </x:row>
    <x:row r="27" ht="28" customHeight="1">
      <x:c r="A27" s="146" t="str">
        <x:v>入金30万円は今回の印税計算に使いません</x:v>
      </x:c>
      <x:c r="B27" s="146"/>
      <x:c r="C27" s="146"/>
      <x:c r="D27" s="146"/>
      <x:c r="E27" s="146"/>
      <x:c r="F27" s="146"/>
    </x:row>
    <x:row r="28" ht="28" customHeight="1">
      <x:c r="A28" s="146" t="str">
        <x:v>元明細・契約版・訂正履歴はXLSXで追跡</x:v>
      </x:c>
      <x:c r="B28" s="146"/>
      <x:c r="C28" s="146"/>
      <x:c r="D28" s="146"/>
      <x:c r="E28" s="146"/>
      <x:c r="F28" s="146"/>
    </x:row>
    <x:row r="29" ht="28" customHeight="1">
      <x:c r="A29" s="114" t="str">
        <x:v>商品・契約・数量・金額はすべて架空です</x:v>
      </x:c>
      <x:c r="B29" s="114"/>
      <x:c r="C29" s="114"/>
      <x:c r="D29" s="114"/>
      <x:c r="E29" s="114"/>
      <x:c r="F29" s="114"/>
    </x:row>
  </x:sheetData>
  <x:mergeCells>
    <x:mergeCell ref="A1:F1"/>
    <x:mergeCell ref="A2:F2"/>
    <x:mergeCell ref="A3:F3"/>
    <x:mergeCell ref="A4:F4"/>
    <x:mergeCell ref="A5:F5"/>
    <x:mergeCell ref="A6:F6"/>
    <x:mergeCell ref="A7:F7"/>
    <x:mergeCell ref="A8:F8"/>
    <x:mergeCell ref="A9:F9"/>
    <x:mergeCell ref="A10:F10"/>
    <x:mergeCell ref="A11:F11"/>
    <x:mergeCell ref="A12:F12"/>
    <x:mergeCell ref="A13:F13"/>
    <x:mergeCell ref="A14:F14"/>
    <x:mergeCell ref="A15:F15"/>
    <x:mergeCell ref="A16:F16"/>
    <x:mergeCell ref="A17:F17"/>
    <x:mergeCell ref="A18:F18"/>
    <x:mergeCell ref="A19:F19"/>
    <x:mergeCell ref="A20:F20"/>
    <x:mergeCell ref="A21:F21"/>
    <x:mergeCell ref="A22:F22"/>
    <x:mergeCell ref="A23:F23"/>
    <x:mergeCell ref="A24:F24"/>
    <x:mergeCell ref="A25:F25"/>
    <x:mergeCell ref="A26:F26"/>
    <x:mergeCell ref="A27:F27"/>
    <x:mergeCell ref="A28:F28"/>
    <x:mergeCell ref="A29:F29"/>
  </x:mergeCells>
  <x:pageMargins left="0.7" right="0.7" top="0.75" bottom="0.75" header="0.3" footer="0.3"/>
</x:worksheet>
</file>