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1.xml" ContentType="application/vnd.openxmlformats-officedocument.spreadsheetml.comments+xml"/>
  <Override PartName="/xl/threadedcomments/threadedcomment.xml" ContentType="application/vnd.ms-excel.threaded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d5cced8e5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14e70e1893814963"/>
    <x:sheet xmlns:r="http://schemas.openxmlformats.org/officeDocument/2006/relationships" name="記入例" sheetId="2" r:id="R0907b975d3714faf"/>
    <x:sheet xmlns:r="http://schemas.openxmlformats.org/officeDocument/2006/relationships" name="未記入" sheetId="3" r:id="R0a6ed3c80a9743e4"/>
    <x:sheet xmlns:r="http://schemas.openxmlformats.org/officeDocument/2006/relationships" name="掲載表" sheetId="4" r:id="Rf8d37142bf9a439c"/>
    <x:sheet xmlns:r="http://schemas.openxmlformats.org/officeDocument/2006/relationships" name="明細例" sheetId="5" r:id="R2ee8bedadead43c8"/>
    <x:sheet xmlns:r="http://schemas.openxmlformats.org/officeDocument/2006/relationships" name="更新例" sheetId="6" r:id="R46f6e891f4f74e89"/>
    <x:sheet xmlns:r="http://schemas.openxmlformats.org/officeDocument/2006/relationships" name="月次確認" sheetId="7" r:id="R0cb375d44e184e03"/>
    <x:sheet xmlns:r="http://schemas.openxmlformats.org/officeDocument/2006/relationships" name="検算" sheetId="8" r:id="R3cce697abcee4823"/>
    <x:sheet xmlns:r="http://schemas.openxmlformats.org/officeDocument/2006/relationships" name="出典" sheetId="9" r:id="R3be075fb61774c66"/>
  </x:sheets>
</x:workbook>
</file>

<file path=xl/comments1.xml><?xml version="1.0" encoding="utf-8"?>
<x:comments xmlns:x="http://schemas.openxmlformats.org/spreadsheetml/2006/main">
  <x:authors>
    <x:author>tc={ABDB209E-B49F-412B-A231-466D2C159000}</x:author>
    <x:author>tc={B4637CEE-74EA-5B24-B354-E60247DF6BC2}</x:author>
    <x:author>tc={F1F87BAD-9340-BDB1-C1FF-EF6C185F6E06}</x:author>
    <x:author>tc={3B1568FE-B76C-2B6D-8ABD-21BE57F5A051}</x:author>
    <x:author>tc={72A21FD6-58FA-0F5B-7B02-2BD457587BF5}</x:author>
    <x:author>tc={E543C4C6-7B53-CA39-D129-D40BF9108B02}</x:author>
    <x:author>tc={781D5F20-D27B-7200-BBB5-5EDE3887EFED}</x:author>
    <x:author>tc={6A834115-7B7B-AD47-4087-75BCA7466964}</x:author>
    <x:author>tc={BBCA32A9-B5DA-1822-9E7F-6D788F71B6CA}</x:author>
    <x:author>tc={9AF6DFCA-7E42-3CC7-BADF-91B9AA6BDEB8}</x:author>
    <x:author>tc={BD0D082E-A1C6-9A77-30C3-AA0B0F415DBE}</x:author>
    <x:author>tc={655EBF7E-E1E6-1D6F-9E21-BFA7236335A7}</x:author>
    <x:author>tc={8AD8B7D8-01B5-FC12-FA09-22F0391BE851}</x:author>
    <x:author>tc={F718818C-BEA8-42E9-4703-B542F655C770}</x:author>
    <x:author>tc={685A5278-880F-576B-9EB3-B123989C7D75}</x:author>
    <x:author>tc={AED78D81-2ED9-EF51-891E-BEFCE16222D4}</x:author>
    <x:author>tc={25A0D9D0-20CD-A5F9-9C46-A59F094FBDDE}</x:author>
    <x:author>tc={F8E53FAD-0D04-10E5-E2F1-53E84B3AF337}</x:author>
    <x:author>tc={C70A9AEB-F5BB-83AB-02B6-60C20AD67BCC}</x:author>
    <x:author>tc={A51B5E24-CF1C-3529-4F5F-640C79E80C47}</x:author>
    <x:author>tc={B8C7660D-F5A8-A84E-DB52-DF21AEEADC22}</x:author>
    <x:author>tc={0DAF6E1D-023A-7EEA-F1AA-0D9434D49E39}</x:author>
    <x:author>tc={CA2DFD2F-6749-5850-F6C4-955F3A478C17}</x:author>
    <x:author>tc={B9B33463-864A-1EF7-B495-84AA9051AB4E}</x:author>
    <x:author>tc={915F07BC-30B2-CD90-D952-564BD42FF6BA}</x:author>
    <x:author>tc={C635D682-6DB3-6EFC-9555-F95C6368E1AE}</x:author>
    <x:author>tc={6198DA4B-7656-026B-5B80-C0E89A716A36}</x:author>
    <x:author>tc={366748B5-9AC8-601B-C3A0-0F218F968B8F}</x:author>
    <x:author>tc={35E78ED4-4340-7CF2-19F6-6FC0DEE15E61}</x:author>
    <x:author>tc={0859FC60-1704-74DA-B647-C1DC1DBE1E0C}</x:author>
    <x:author>tc={37F33877-EE41-987D-E53A-2AA9613ED0AF}</x:author>
    <x:author>tc={ABD5B242-22F4-1195-8090-822CF0EE7626}</x:author>
    <x:author>tc={0B390FFF-35AB-5101-984F-D8638064E788}</x:author>
    <x:author>tc={82B08F88-1A09-F17B-B8A3-C94E2315288A}</x:author>
    <x:author>tc={83A36E45-31DD-9466-B678-8EC69FE1B830}</x:author>
    <x:author>tc={60FFDFE6-92E1-20F0-2E58-3633D707741F}</x:author>
    <x:author>tc={74C91F87-F0A1-8DF9-0868-7C9729E4CE35}</x:author>
    <x:author>tc={C7C1107A-8162-E7B9-240C-5A9CFCDE9DEB}</x:author>
    <x:author>tc={5A2FF0AC-83D6-2293-8EBD-E2ECE327E925}</x:author>
  </x:authors>
  <x:commentList>
    <x:comment ref="D7" authorId="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説明用の架空例。依頼資料N16.mdの予算100・発注40・うち実績25・残作業30を、万円単位の管理例として具体化。実績・相場ではありません。</x:t>
        </x:r>
      </x:text>
    </x:comment>
    <x:comment ref="E7" authorId="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G7" authorId="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H7" authorId="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J7" authorId="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K7" authorId="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M7" authorId="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N7" authorId="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R7" authorId="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T7" authorId="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U7" authorId="1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V7" authorId="1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X7" authorId="1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D8" authorId="1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E8" authorId="1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G8" authorId="1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H8" authorId="1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J8" authorId="1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K8" authorId="1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M8" authorId="1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N8" authorId="2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R8" authorId="2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T8" authorId="2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U8" authorId="2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V8" authorId="2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X8" authorId="2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D9" authorId="2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E9" authorId="2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G9" authorId="2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H9" authorId="2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J9" authorId="3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K9" authorId="3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M9" authorId="3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N9" authorId="3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R9" authorId="3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T9" authorId="3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U9" authorId="3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V9" authorId="3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  <x:comment ref="X9" authorId="3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説明用の架空例（N16制作時の合成データ）。万円。管理期間：案件開始〜2026-09-15、残作業は同日後〜完成。実際の顧客データ・市場相場ではありません。定義は「使い方」「出典」を参照。</x:t>
        </x:r>
      </x:text>
    </x:comment>
  </x:commentList>
</x:comments>
</file>

<file path=xl/comments2.xml><?xml version="1.0" encoding="utf-8"?>
<x:comments xmlns:x="http://schemas.openxmlformats.org/spreadsheetml/2006/main">
  <x:authors>
    <x:author>tc={2077E8A8-F4AA-F15D-517A-B7CDED13949F}</x:author>
    <x:author>tc={2F29C33B-CED1-EB13-9A03-E8B2AF024263}</x:author>
    <x:author>tc={B5A90353-E811-B57E-680A-7FC2DF56830A}</x:author>
    <x:author>tc={0F5C19F8-4F92-D8EC-BA0F-8750FBC0316C}</x:author>
    <x:author>tc={BC46F1B6-1EC4-6CDF-29D0-44CF24DC462E}</x:author>
    <x:author>tc={B67CD754-5A49-19BA-00A5-B5724F7C8C4B}</x:author>
    <x:author>tc={5BD21742-8B25-BB00-C4C4-6881FAF29BF9}</x:author>
    <x:author>tc={13DEC858-A53F-2AB3-1D54-2B144F23D039}</x:author>
    <x:author>tc={80E92CF8-3699-8C68-B8D4-4BB00042A6D9}</x:author>
    <x:author>tc={5246D58F-67EA-7FE8-9A26-5CBEB6B97E93}</x:author>
    <x:author>tc={26F3FB54-5625-9EC5-9659-5C272E322F2B}</x:author>
    <x:author>tc={F4205690-2958-6967-933A-7A08008DA33F}</x:author>
    <x:author>tc={C474B937-A508-842C-E5F0-0B637E68F537}</x:author>
    <x:author>tc={2E77477A-D20B-5C12-4308-B2D7F322A206}</x:author>
    <x:author>tc={3FAD7666-0BF0-CAAE-1F43-8F819B7CBF21}</x:author>
    <x:author>tc={278800FC-4C88-F3E9-BAFF-F10B97E744F4}</x:author>
    <x:author>tc={1EA47F4F-C580-9FF2-B954-313D60139574}</x:author>
    <x:author>tc={BD1DFF32-1FFE-E215-5371-498E3D460833}</x:author>
    <x:author>tc={576355E0-3335-3015-4E91-1CA7ABC752DF}</x:author>
    <x:author>tc={858B53C0-FF0A-272B-83EE-4EE8FF7BC0F7}</x:author>
    <x:author>tc={C56DB7B1-9C42-429B-C807-31C1EEC471E9}</x:author>
    <x:author>tc={38B1D535-993C-B99B-4280-71E38263D9CE}</x:author>
    <x:author>tc={F7BB5342-F00F-B4F6-2EDC-143CAC247748}</x:author>
    <x:author>tc={D74A1E91-0135-BF71-69E1-D9DEFE3AD40B}</x:author>
    <x:author>tc={51173305-2693-93CE-7962-028B69F8E277}</x:author>
    <x:author>tc={ED286634-A93E-3AD2-4D7F-15CD90FDD951}</x:author>
    <x:author>tc={2BB91D40-7FA5-E6F7-8CAC-714CF91E8E8F}</x:author>
    <x:author>tc={EA21CE88-3499-BB52-792C-DF1FB4F2502F}</x:author>
    <x:author>tc={51108AE9-FBF2-3B11-4C62-7EF428CA82FF}</x:author>
    <x:author>tc={39A3DF63-9FEA-44AD-54AC-9E0174A2B62D}</x:author>
    <x:author>tc={0AF25ECB-0354-97A7-D4D2-8A8A991A13C0}</x:author>
    <x:author>tc={1E0300F3-4111-62A5-D9C1-2181D06ABAF7}</x:author>
    <x:author>tc={830A3930-87F4-4662-0AC4-B0EA16CCAEB9}</x:author>
    <x:author>tc={890C9BDC-0F6D-997C-E00C-52D78AFFD36D}</x:author>
    <x:author>tc={053CDAC6-60B2-AECF-95DB-AEC78CFE9677}</x:author>
    <x:author>tc={F8E15B03-E05F-CADA-9E9F-B92EF4FED1ED}</x:author>
    <x:author>tc={08316212-8EC6-B76A-A53A-4F548EC4B028}</x:author>
    <x:author>tc={1FA56AC2-B568-FCFF-C3F1-AD19B5439E78}</x:author>
    <x:author>tc={D53E459D-0AFC-E6AF-7030-7F4AC531FF51}</x:author>
    <x:author>tc={9ED90476-4008-44AB-2160-5503F016EDCE}</x:author>
    <x:author>tc={E0D7EE65-E75C-AF28-CF2D-8435F535863E}</x:author>
    <x:author>tc={6AD5151D-8062-9DCC-876A-F81E397EB84A}</x:author>
    <x:author>tc={6524F5DA-8929-C193-9D51-F85F53455F49}</x:author>
    <x:author>tc={10F86063-E1BD-F401-6067-3C5BF592B6A7}</x:author>
    <x:author>tc={D9C2E3AA-E4C0-A662-517C-C9C15707873D}</x:author>
    <x:author>tc={6728C580-7BC0-28D0-0509-4FF255DA3041}</x:author>
    <x:author>tc={43802046-0CF9-B654-9706-C22EEE21F952}</x:author>
    <x:author>tc={60D7092A-F7D5-EBA4-ECBC-DD18A52B535E}</x:author>
    <x:author>tc={A7C653D5-CE49-DF08-4740-460D149FA1B9}</x:author>
    <x:author>tc={A6345C2E-46AE-E827-D587-5F4BE9780EE5}</x:author>
    <x:author>tc={76DEEA58-4FE0-785B-3D4F-5555F0E8193D}</x:author>
    <x:author>tc={6E819E2A-B19A-3E59-A0F5-51136E808423}</x:author>
    <x:author>tc={FC12865F-E1A2-81D1-7C8A-E607ACD78D6A}</x:author>
    <x:author>tc={C8F7DB81-4B83-3EE3-5618-C9945F2C4990}</x:author>
    <x:author>tc={8082B883-863A-F789-B9C3-79AE81316575}</x:author>
    <x:author>tc={A074D8BB-BF66-44F2-1131-324453F15DEE}</x:author>
    <x:author>tc={97B19863-0770-5759-DA8A-FE7DD0DA3BF6}</x:author>
    <x:author>tc={17A633F2-2E6A-19F1-6825-5EE9B2813D57}</x:author>
  </x:authors>
  <x:commentList>
    <x:comment ref="E7" authorId="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7" authorId="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7" authorId="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7" authorId="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7" authorId="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8" authorId="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8" authorId="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8" authorId="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8" authorId="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8" authorId="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9" authorId="1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9" authorId="1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9" authorId="1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K9" authorId="1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L9" authorId="1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M9" authorId="1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0" authorId="1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0" authorId="1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10" authorId="1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10" authorId="1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0" authorId="2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1" authorId="2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1" authorId="2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11" authorId="2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11" authorId="2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1" authorId="2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2" authorId="2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2" authorId="2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12" authorId="2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12" authorId="2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2" authorId="3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3" authorId="3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3" authorId="3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3" authorId="3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K13" authorId="3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L13" authorId="3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M13" authorId="3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4" authorId="3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4" authorId="3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14" authorId="3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14" authorId="4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4" authorId="4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5" authorId="4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5" authorId="4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15" authorId="4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15" authorId="4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5" authorId="4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6" authorId="4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6" authorId="48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6" authorId="49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K16" authorId="5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L16" authorId="5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M16" authorId="52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E17" authorId="53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F17" authorId="54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G17" authorId="55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H17" authorId="56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  <x:comment ref="I17" authorId="57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出典：N16説明用の架空例。制作時に設計した内訳・単価であり、実測・相場ではありません。2026-09-15時点。工数原価はROUND(時間×万円/時間,2)。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##;[Red](#,##0.##);&quot;-&quot;"/>
    <x:numFmt numFmtId="201" formatCode="yyyy-mm-dd"/>
    <x:numFmt numFmtId="202" formatCode="#,##0.00;[Red](#,##0.00);&quot;-&quot;"/>
    <x:numFmt numFmtId="203" formatCode="#,##0;[Red](#,##0);&quot;-&quot;"/>
  </x:numFmts>
  <x:fonts count="12">
    <x:font>
      <x:sz val="11"/>
      <x:name val="Carlito"/>
    </x:font>
    <x:font>
      <x:b/>
      <x:sz val="11"/>
      <x:color rgb="FFFFFFFF"/>
      <x:name val="Carlito"/>
    </x:font>
    <x:font>
      <x:b/>
      <x:sz val="10"/>
      <x:color rgb="FF263B46"/>
      <x:name val="Noto Sans CJK JP"/>
    </x:font>
    <x:font>
      <x:sz val="10"/>
      <x:color rgb="FF263B46"/>
      <x:name val="Noto Sans CJK JP"/>
    </x:font>
    <x:font>
      <x:b/>
      <x:sz val="17"/>
      <x:color rgb="FFFFFFFF"/>
      <x:name val="Noto Sans CJK JP"/>
    </x:font>
    <x:font>
      <x:b/>
      <x:sz val="10"/>
      <x:color rgb="FF163B4A"/>
      <x:name val="Noto Sans CJK JP"/>
    </x:font>
    <x:font>
      <x:sz val="10"/>
      <x:color rgb="FF5A6D76"/>
      <x:name val="Noto Sans CJK JP"/>
    </x:font>
    <x:font>
      <x:b/>
      <x:sz val="10"/>
      <x:color rgb="FFFFFFFF"/>
      <x:name val="Noto Sans CJK JP"/>
    </x:font>
    <x:font>
      <x:sz val="10"/>
      <x:color rgb="FF0000FF"/>
      <x:name val="Noto Sans CJK JP"/>
    </x:font>
    <x:font>
      <x:sz val="10"/>
      <x:color rgb="FF000000"/>
      <x:name val="Noto Sans CJK JP"/>
    </x:font>
    <x:font>
      <x:sz val="10"/>
      <x:color rgb="FF008000"/>
      <x:name val="Noto Sans CJK JP"/>
    </x:font>
    <x:font>
      <x:b/>
      <x:sz val="10"/>
      <x:color rgb="FF008000"/>
      <x:name val="Noto Sans CJK JP"/>
    </x:font>
  </x:fonts>
  <x:fills count="7">
    <x:fill>
      <x:patternFill patternType="none"/>
    </x:fill>
    <x:fill>
      <x:patternFill patternType="gray125"/>
    </x:fill>
    <x:fill>
      <x:patternFill patternType="solid">
        <x:fgColor rgb="FF163B4A"/>
      </x:patternFill>
    </x:fill>
    <x:fill>
      <x:patternFill patternType="solid">
        <x:fgColor rgb="FFFFF4CC"/>
      </x:patternFill>
    </x:fill>
    <x:fill>
      <x:patternFill patternType="solid">
        <x:fgColor rgb="FFEAF4F4"/>
      </x:patternFill>
    </x:fill>
    <x:fill>
      <x:patternFill patternType="solid">
        <x:fgColor rgb="FFEFF6FC"/>
      </x:patternFill>
    </x:fill>
    <x:fill>
      <x:patternFill patternType="solid">
        <x:fgColor rgb="FFF1F6F5"/>
      </x:patternFill>
    </x:fill>
  </x:fills>
  <x:borders count="2">
    <x:border/>
    <x:border/>
  </x:borders>
  <x:cellStyleXfs count="1">
    <x:xf numFmtId="0" fontId="0" fillId="0" borderId="0"/>
  </x:cellStyleXfs>
  <x:cellXfs count="10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2" fillId="2" borderId="1" xfId="0" applyNumberFormat="1" applyFont="1" applyFill="1" applyBorder="1"/>
    <x:xf numFmtId="0" fontId="3" fillId="0" borderId="1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1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3" fillId="4" borderId="0" xfId="0" applyNumberFormat="1" applyFont="1" applyFill="1" applyBorder="1" applyAlignment="1">
      <x:alignment vertical="center" wrapText="1"/>
    </x:xf>
    <x:xf numFmtId="0" fontId="5" fillId="4" borderId="0" xfId="0" applyNumberFormat="1" applyFont="1" applyFill="1" applyBorder="1" applyAlignment="1">
      <x:alignment vertical="center" wrapText="1"/>
    </x:xf>
    <x:xf numFmtId="0" fontId="3" fillId="4" borderId="1" xfId="0" applyNumberFormat="1" applyFont="1" applyFill="1" applyBorder="1" applyAlignment="1">
      <x:alignment vertical="center" wrapText="1"/>
    </x:xf>
    <x:xf numFmtId="0" fontId="5" fillId="4" borderId="1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6" fillId="0" borderId="1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1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6" fillId="0" borderId="1" xfId="0" applyNumberFormat="1" applyFont="1" applyFill="1" applyBorder="1" applyAlignment="1">
      <x:alignment vertical="center" wrapText="1"/>
    </x:xf>
    <x:xf numFmtId="0" fontId="7" fillId="2" borderId="0" xfId="0" applyNumberFormat="1" applyFont="1" applyFill="1" applyBorder="1" applyAlignment="1">
      <x:alignment vertical="center"/>
    </x:xf>
    <x:xf numFmtId="0" fontId="7" fillId="2" borderId="0" xfId="0" applyNumberFormat="1" applyFont="1" applyFill="1" applyBorder="1" applyAlignment="1">
      <x:alignment vertical="center" wrapText="1"/>
    </x:xf>
    <x:xf numFmtId="0" fontId="7" fillId="2" borderId="1" xfId="0" applyNumberFormat="1" applyFont="1" applyFill="1" applyBorder="1" applyAlignment="1">
      <x:alignment vertical="center"/>
    </x:xf>
    <x:xf numFmtId="0" fontId="7" fillId="2" borderId="1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vertical="center"/>
    </x:xf>
    <x:xf numFmtId="0" fontId="8" fillId="5" borderId="0" xfId="0" applyNumberFormat="1" applyFont="1" applyFill="1" applyBorder="1" applyAlignment="1">
      <x:alignment vertical="center"/>
    </x:xf>
    <x:xf numFmtId="0" fontId="3" fillId="5" borderId="1" xfId="0" applyNumberFormat="1" applyFont="1" applyFill="1" applyBorder="1" applyAlignment="1">
      <x:alignment vertical="center"/>
    </x:xf>
    <x:xf numFmtId="0" fontId="8" fillId="5" borderId="1" xfId="0" applyNumberFormat="1" applyFont="1" applyFill="1" applyBorder="1" applyAlignment="1">
      <x:alignment vertical="center"/>
    </x:xf>
    <x:xf numFmtId="0" fontId="3" fillId="6" borderId="0" xfId="0" applyNumberFormat="1" applyFont="1" applyFill="1" applyBorder="1" applyAlignment="1">
      <x:alignment vertical="center"/>
    </x:xf>
    <x:xf numFmtId="0" fontId="9" fillId="6" borderId="0" xfId="0" applyNumberFormat="1" applyFont="1" applyFill="1" applyBorder="1" applyAlignment="1">
      <x:alignment vertical="center"/>
    </x:xf>
    <x:xf numFmtId="0" fontId="3" fillId="6" borderId="1" xfId="0" applyNumberFormat="1" applyFont="1" applyFill="1" applyBorder="1" applyAlignment="1">
      <x:alignment vertical="center"/>
    </x:xf>
    <x:xf numFmtId="0" fontId="9" fillId="6" borderId="1" xfId="0" applyNumberFormat="1" applyFont="1" applyFill="1" applyBorder="1" applyAlignment="1">
      <x:alignment vertical="center"/>
    </x:xf>
    <x:xf numFmtId="200" fontId="8" fillId="5" borderId="0" xfId="0" applyNumberFormat="1" applyFont="1" applyFill="1" applyBorder="1" applyAlignment="1">
      <x:alignment vertical="center"/>
    </x:xf>
    <x:xf numFmtId="200" fontId="9" fillId="6" borderId="0" xfId="0" applyNumberFormat="1" applyFont="1" applyFill="1" applyBorder="1" applyAlignment="1">
      <x:alignment vertical="center"/>
    </x:xf>
    <x:xf numFmtId="200" fontId="8" fillId="5" borderId="1" xfId="0" applyNumberFormat="1" applyFont="1" applyFill="1" applyBorder="1" applyAlignment="1">
      <x:alignment vertical="center"/>
    </x:xf>
    <x:xf numFmtId="200" fontId="9" fillId="6" borderId="1" xfId="0" applyNumberFormat="1" applyFont="1" applyFill="1" applyBorder="1" applyAlignment="1">
      <x:alignment vertical="center"/>
    </x:xf>
    <x:xf numFmtId="201" fontId="8" fillId="5" borderId="0" xfId="0" applyNumberFormat="1" applyFont="1" applyFill="1" applyBorder="1" applyAlignment="1">
      <x:alignment vertical="center"/>
    </x:xf>
    <x:xf numFmtId="201" fontId="8" fillId="5" borderId="1" xfId="0" applyNumberFormat="1" applyFont="1" applyFill="1" applyBorder="1" applyAlignment="1">
      <x:alignment vertical="center"/>
    </x:xf>
    <x:xf numFmtId="0" fontId="8" fillId="5" borderId="0" xfId="0" applyNumberFormat="1" applyFont="1" applyFill="1" applyBorder="1" applyAlignment="1">
      <x:alignment vertical="center" wrapText="1"/>
    </x:xf>
    <x:xf numFmtId="0" fontId="8" fillId="5" borderId="1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 applyAlignment="1">
      <x:alignment vertical="center"/>
    </x:xf>
    <x:xf numFmtId="0" fontId="10" fillId="0" borderId="1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/>
    </x:xf>
    <x:xf numFmtId="0" fontId="10" fillId="4" borderId="0" xfId="0" applyNumberFormat="1" applyFont="1" applyFill="1" applyBorder="1" applyAlignment="1">
      <x:alignment vertical="center"/>
    </x:xf>
    <x:xf numFmtId="0" fontId="3" fillId="4" borderId="1" xfId="0" applyNumberFormat="1" applyFont="1" applyFill="1" applyBorder="1" applyAlignment="1">
      <x:alignment vertical="center"/>
    </x:xf>
    <x:xf numFmtId="0" fontId="10" fillId="4" borderId="1" xfId="0" applyNumberFormat="1" applyFont="1" applyFill="1" applyBorder="1" applyAlignment="1">
      <x:alignment vertical="center"/>
    </x:xf>
    <x:xf numFmtId="0" fontId="2" fillId="4" borderId="0" xfId="0" applyNumberFormat="1" applyFont="1" applyFill="1" applyBorder="1" applyAlignment="1">
      <x:alignment vertical="center"/>
    </x:xf>
    <x:xf numFmtId="0" fontId="11" fillId="4" borderId="0" xfId="0" applyNumberFormat="1" applyFont="1" applyFill="1" applyBorder="1" applyAlignment="1">
      <x:alignment vertical="center"/>
    </x:xf>
    <x:xf numFmtId="0" fontId="2" fillId="4" borderId="1" xfId="0" applyNumberFormat="1" applyFont="1" applyFill="1" applyBorder="1" applyAlignment="1">
      <x:alignment vertical="center"/>
    </x:xf>
    <x:xf numFmtId="0" fontId="11" fillId="4" borderId="1" xfId="0" applyNumberFormat="1" applyFont="1" applyFill="1" applyBorder="1" applyAlignment="1">
      <x:alignment vertical="center"/>
    </x:xf>
    <x:xf numFmtId="200" fontId="10" fillId="0" borderId="0" xfId="0" applyNumberFormat="1" applyFont="1" applyFill="1" applyBorder="1" applyAlignment="1">
      <x:alignment vertical="center"/>
    </x:xf>
    <x:xf numFmtId="200" fontId="11" fillId="4" borderId="0" xfId="0" applyNumberFormat="1" applyFont="1" applyFill="1" applyBorder="1" applyAlignment="1">
      <x:alignment vertical="center"/>
    </x:xf>
    <x:xf numFmtId="200" fontId="10" fillId="0" borderId="1" xfId="0" applyNumberFormat="1" applyFont="1" applyFill="1" applyBorder="1" applyAlignment="1">
      <x:alignment vertical="center"/>
    </x:xf>
    <x:xf numFmtId="200" fontId="11" fillId="4" borderId="1" xfId="0" applyNumberFormat="1" applyFont="1" applyFill="1" applyBorder="1" applyAlignment="1">
      <x:alignment vertical="center"/>
    </x:xf>
    <x:xf numFmtId="200" fontId="3" fillId="0" borderId="0" xfId="0" applyNumberFormat="1" applyFont="1" applyFill="1" applyBorder="1" applyAlignment="1">
      <x:alignment vertical="center"/>
    </x:xf>
    <x:xf numFmtId="200" fontId="3" fillId="0" borderId="1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200" fontId="8" fillId="0" borderId="0" xfId="0" applyNumberFormat="1" applyFont="1" applyFill="1" applyBorder="1" applyAlignment="1">
      <x:alignment vertical="center"/>
    </x:xf>
    <x:xf numFmtId="0" fontId="8" fillId="0" borderId="1" xfId="0" applyNumberFormat="1" applyFont="1" applyFill="1" applyBorder="1" applyAlignment="1">
      <x:alignment vertical="center"/>
    </x:xf>
    <x:xf numFmtId="200" fontId="8" fillId="0" borderId="1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200" fontId="9" fillId="0" borderId="0" xfId="0" applyNumberFormat="1" applyFont="1" applyFill="1" applyBorder="1" applyAlignment="1">
      <x:alignment vertical="center"/>
    </x:xf>
    <x:xf numFmtId="200" fontId="9" fillId="0" borderId="1" xfId="0" applyNumberFormat="1" applyFont="1" applyFill="1" applyBorder="1" applyAlignment="1">
      <x:alignment vertical="center"/>
    </x:xf>
    <x:xf numFmtId="201" fontId="3" fillId="0" borderId="0" xfId="0" applyNumberFormat="1" applyFont="1" applyFill="1" applyBorder="1" applyAlignment="1">
      <x:alignment vertical="center"/>
    </x:xf>
    <x:xf numFmtId="201" fontId="3" fillId="0" borderId="1" xfId="0" applyNumberFormat="1" applyFont="1" applyFill="1" applyBorder="1" applyAlignment="1">
      <x:alignment vertical="center"/>
    </x:xf>
    <x:xf numFmtId="201" fontId="3" fillId="0" borderId="0" xfId="0" applyNumberFormat="1" applyFont="1" applyFill="1" applyBorder="1" applyAlignment="1">
      <x:alignment vertical="center" wrapText="1"/>
    </x:xf>
    <x:xf numFmtId="201" fontId="3" fillId="0" borderId="1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vertical="center" wrapText="1"/>
    </x:xf>
    <x:xf numFmtId="0" fontId="3" fillId="5" borderId="1" xfId="0" applyNumberFormat="1" applyFont="1" applyFill="1" applyBorder="1" applyAlignment="1">
      <x:alignment vertical="center" wrapText="1"/>
    </x:xf>
    <x:xf numFmtId="0" fontId="10" fillId="0" borderId="0" xfId="0" applyNumberFormat="1" applyFont="1" applyFill="1" applyBorder="1" applyAlignment="1">
      <x:alignment vertical="center" wrapText="1"/>
    </x:xf>
    <x:xf numFmtId="0" fontId="10" fillId="0" borderId="1" xfId="0" applyNumberFormat="1" applyFont="1" applyFill="1" applyBorder="1" applyAlignment="1">
      <x:alignment vertical="center" wrapText="1"/>
    </x:xf>
    <x:xf numFmtId="202" fontId="8" fillId="5" borderId="0" xfId="0" applyNumberFormat="1" applyFont="1" applyFill="1" applyBorder="1" applyAlignment="1">
      <x:alignment vertical="center"/>
    </x:xf>
    <x:xf numFmtId="202" fontId="9" fillId="6" borderId="0" xfId="0" applyNumberFormat="1" applyFont="1" applyFill="1" applyBorder="1" applyAlignment="1">
      <x:alignment vertical="center"/>
    </x:xf>
    <x:xf numFmtId="202" fontId="8" fillId="5" borderId="1" xfId="0" applyNumberFormat="1" applyFont="1" applyFill="1" applyBorder="1" applyAlignment="1">
      <x:alignment vertical="center"/>
    </x:xf>
    <x:xf numFmtId="202" fontId="9" fillId="6" borderId="1" xfId="0" applyNumberFormat="1" applyFont="1" applyFill="1" applyBorder="1" applyAlignment="1">
      <x:alignment vertical="center"/>
    </x:xf>
    <x:xf numFmtId="202" fontId="8" fillId="0" borderId="0" xfId="0" applyNumberFormat="1" applyFont="1" applyFill="1" applyBorder="1" applyAlignment="1">
      <x:alignment vertical="center"/>
    </x:xf>
    <x:xf numFmtId="202" fontId="9" fillId="0" borderId="0" xfId="0" applyNumberFormat="1" applyFont="1" applyFill="1" applyBorder="1" applyAlignment="1">
      <x:alignment vertical="center"/>
    </x:xf>
    <x:xf numFmtId="202" fontId="8" fillId="0" borderId="1" xfId="0" applyNumberFormat="1" applyFont="1" applyFill="1" applyBorder="1" applyAlignment="1">
      <x:alignment vertical="center"/>
    </x:xf>
    <x:xf numFmtId="202" fontId="9" fillId="0" borderId="1" xfId="0" applyNumberFormat="1" applyFont="1" applyFill="1" applyBorder="1" applyAlignment="1">
      <x:alignment vertical="center"/>
    </x:xf>
    <x:xf numFmtId="202" fontId="3" fillId="0" borderId="0" xfId="0" applyNumberFormat="1" applyFont="1" applyFill="1" applyBorder="1" applyAlignment="1">
      <x:alignment vertical="center"/>
    </x:xf>
    <x:xf numFmtId="202" fontId="3" fillId="0" borderId="1" xfId="0" applyNumberFormat="1" applyFont="1" applyFill="1" applyBorder="1" applyAlignment="1">
      <x:alignment vertical="center"/>
    </x:xf>
    <x:xf numFmtId="203" fontId="10" fillId="0" borderId="0" xfId="0" applyNumberFormat="1" applyFont="1" applyFill="1" applyBorder="1" applyAlignment="1">
      <x:alignment vertical="center"/>
    </x:xf>
    <x:xf numFmtId="203" fontId="11" fillId="4" borderId="0" xfId="0" applyNumberFormat="1" applyFont="1" applyFill="1" applyBorder="1" applyAlignment="1">
      <x:alignment vertical="center"/>
    </x:xf>
    <x:xf numFmtId="203" fontId="10" fillId="0" borderId="1" xfId="0" applyNumberFormat="1" applyFont="1" applyFill="1" applyBorder="1" applyAlignment="1">
      <x:alignment vertical="center"/>
    </x:xf>
    <x:xf numFmtId="203" fontId="11" fillId="4" borderId="1" xfId="0" applyNumberFormat="1" applyFont="1" applyFill="1" applyBorder="1" applyAlignment="1">
      <x:alignment vertical="center"/>
    </x:xf>
    <x:xf numFmtId="202" fontId="3" fillId="0" borderId="0" xfId="0" applyNumberFormat="1" applyFont="1" applyFill="1" applyBorder="1" applyAlignment="1">
      <x:alignment vertical="center" wrapText="1"/>
    </x:xf>
    <x:xf numFmtId="202" fontId="3" fillId="0" borderId="1" xfId="0" applyNumberFormat="1" applyFont="1" applyFill="1" applyBorder="1" applyAlignment="1">
      <x:alignment vertical="center" wrapText="1"/>
    </x:xf>
    <x:xf numFmtId="202" fontId="8" fillId="0" borderId="0" xfId="0" applyNumberFormat="1" applyFont="1" applyFill="1" applyBorder="1" applyAlignment="1">
      <x:alignment vertical="center" wrapText="1"/>
    </x:xf>
    <x:xf numFmtId="202" fontId="8" fillId="0" borderId="1" xfId="0" applyNumberFormat="1" applyFont="1" applyFill="1" applyBorder="1" applyAlignment="1">
      <x:alignment vertical="center" wrapText="1"/>
    </x:xf>
    <x:xf numFmtId="202" fontId="10" fillId="0" borderId="0" xfId="0" applyNumberFormat="1" applyFont="1" applyFill="1" applyBorder="1" applyAlignment="1">
      <x:alignment vertical="center" wrapText="1"/>
    </x:xf>
    <x:xf numFmtId="202" fontId="10" fillId="0" borderId="1" xfId="0" applyNumberFormat="1" applyFont="1" applyFill="1" applyBorder="1" applyAlignment="1">
      <x:alignment vertical="center" wrapText="1"/>
    </x:xf>
    <x:xf numFmtId="202" fontId="9" fillId="0" borderId="0" xfId="0" applyNumberFormat="1" applyFont="1" applyFill="1" applyBorder="1" applyAlignment="1">
      <x:alignment vertical="center" wrapText="1"/>
    </x:xf>
    <x:xf numFmtId="202" fontId="9" fillId="0" borderId="1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7">
    <x:dxf>
      <x:font>
        <x:color rgb="FF9D371D"/>
      </x:font>
      <x:fill>
        <x:patternFill>
          <x:bgColor rgb="FFFFF4CC"/>
        </x:patternFill>
      </x:fill>
    </x:dxf>
    <x:dxf>
      <x:fill>
        <x:patternFill>
          <x:bgColor rgb="FFFDE8E2"/>
        </x:patternFill>
      </x:fill>
    </x:dxf>
    <x:dxf>
      <x:fill>
        <x:patternFill>
          <x:bgColor rgb="FFFDE8E2"/>
        </x:patternFill>
      </x:fill>
    </x:dxf>
    <x:dxf>
      <x:font>
        <x:color rgb="FF9D371D"/>
      </x:font>
      <x:fill>
        <x:patternFill>
          <x:bgColor rgb="FFFFF4CC"/>
        </x:patternFill>
      </x:fill>
    </x:dxf>
    <x:dxf>
      <x:fill>
        <x:patternFill>
          <x:bgColor rgb="FFFDE8E2"/>
        </x:patternFill>
      </x:fill>
    </x:dxf>
    <x:dxf>
      <x:fill>
        <x:patternFill>
          <x:bgColor rgb="FFFDE8E2"/>
        </x:patternFill>
      </x:fill>
    </x:dxf>
    <x:dxf>
      <x:fill>
        <x:patternFill>
          <x:bgColor rgb="FFFDE8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4d14f593246e7" /><Relationship Type="http://schemas.openxmlformats.org/officeDocument/2006/relationships/theme" Target="/xl/theme/theme1.xml" Id="R88e4ef113b2c4a65" /><Relationship Type="http://schemas.openxmlformats.org/officeDocument/2006/relationships/sharedStrings" Target="/xl/sharedStrings.xml" Id="R490fc78a54874574" /><Relationship Type="http://schemas.openxmlformats.org/officeDocument/2006/relationships/worksheet" Target="/xl/worksheets/sheet1.xml" Id="R14e70e1893814963" /><Relationship Type="http://schemas.openxmlformats.org/officeDocument/2006/relationships/worksheet" Target="/xl/worksheets/sheet2.xml" Id="R0907b975d3714faf" /><Relationship Type="http://schemas.openxmlformats.org/officeDocument/2006/relationships/worksheet" Target="/xl/worksheets/sheet3.xml" Id="R0a6ed3c80a9743e4" /><Relationship Type="http://schemas.openxmlformats.org/officeDocument/2006/relationships/worksheet" Target="/xl/worksheets/sheet4.xml" Id="Rf8d37142bf9a439c" /><Relationship Type="http://schemas.openxmlformats.org/officeDocument/2006/relationships/worksheet" Target="/xl/worksheets/sheet5.xml" Id="R2ee8bedadead43c8" /><Relationship Type="http://schemas.openxmlformats.org/officeDocument/2006/relationships/worksheet" Target="/xl/worksheets/sheet6.xml" Id="R46f6e891f4f74e89" /><Relationship Type="http://schemas.openxmlformats.org/officeDocument/2006/relationships/worksheet" Target="/xl/worksheets/sheet7.xml" Id="R0cb375d44e184e03" /><Relationship Type="http://schemas.openxmlformats.org/officeDocument/2006/relationships/worksheet" Target="/xl/worksheets/sheet8.xml" Id="R3cce697abcee4823" /><Relationship Type="http://schemas.openxmlformats.org/officeDocument/2006/relationships/worksheet" Target="/xl/worksheets/sheet9.xml" Id="R3be075fb61774c66" /><Relationship Type="http://schemas.microsoft.com/office/2017/10/relationships/person" Target="/xl/persons/person.xml" Id="R7dd4e6ede69b4d10" /></Relationships>
</file>

<file path=xl/persons/person.xml><?xml version="1.0" encoding="utf-8"?>
<xltc:personList xmlns:xltc="http://schemas.microsoft.com/office/spreadsheetml/2018/threadedcomments">
  <xltc:person displayName="N16 制作資料" id="{0265AA59-93F5-4468-B2A0-4775C682BA8E}"/>
</xltc:personList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.xml><?xml version="1.0" encoding="utf-8"?>
<xltc:ThreadedComments xmlns:xltc="http://schemas.microsoft.com/office/spreadsheetml/2018/threadedcomments">
  <xltc:threadedComment ref="D7" dT="2026-09-15T04:07:22.592" personId="{0265AA59-93F5-4468-B2A0-4775C682BA8E}" id="{ABDB209E-B49F-412B-A231-466D2C159000}">
    <xltc:text>説明用の架空例。依頼資料N16.mdの予算100・発注40・うち実績25・残作業30を、万円単位の管理例として具体化。実績・相場ではありません。</xltc:text>
  </xltc:threadedComment>
  <xltc:threadedComment ref="E7" dT="2026-09-15T04:08:08.319" personId="{0265AA59-93F5-4468-B2A0-4775C682BA8E}" id="{B4637CEE-74EA-5B24-B354-E60247DF6BC2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G7" dT="2026-09-15T04:08:08.319" personId="{0265AA59-93F5-4468-B2A0-4775C682BA8E}" id="{F1F87BAD-9340-BDB1-C1FF-EF6C185F6E06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H7" dT="2026-09-15T04:08:08.319" personId="{0265AA59-93F5-4468-B2A0-4775C682BA8E}" id="{3B1568FE-B76C-2B6D-8ABD-21BE57F5A051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J7" dT="2026-09-15T04:08:08.319" personId="{0265AA59-93F5-4468-B2A0-4775C682BA8E}" id="{72A21FD6-58FA-0F5B-7B02-2BD457587BF5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K7" dT="2026-09-15T04:08:08.319" personId="{0265AA59-93F5-4468-B2A0-4775C682BA8E}" id="{E543C4C6-7B53-CA39-D129-D40BF9108B02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M7" dT="2026-09-15T04:08:08.319" personId="{0265AA59-93F5-4468-B2A0-4775C682BA8E}" id="{781D5F20-D27B-7200-BBB5-5EDE3887EFED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N7" dT="2026-09-15T04:08:08.319" personId="{0265AA59-93F5-4468-B2A0-4775C682BA8E}" id="{6A834115-7B7B-AD47-4087-75BCA7466964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R7" dT="2026-09-15T04:08:08.319" personId="{0265AA59-93F5-4468-B2A0-4775C682BA8E}" id="{BBCA32A9-B5DA-1822-9E7F-6D788F71B6CA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T7" dT="2026-09-15T04:08:08.319" personId="{0265AA59-93F5-4468-B2A0-4775C682BA8E}" id="{9AF6DFCA-7E42-3CC7-BADF-91B9AA6BDEB8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U7" dT="2026-09-15T04:08:08.319" personId="{0265AA59-93F5-4468-B2A0-4775C682BA8E}" id="{BD0D082E-A1C6-9A77-30C3-AA0B0F415DBE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V7" dT="2026-09-15T04:08:08.319" personId="{0265AA59-93F5-4468-B2A0-4775C682BA8E}" id="{655EBF7E-E1E6-1D6F-9E21-BFA7236335A7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X7" dT="2026-09-15T04:08:08.319" personId="{0265AA59-93F5-4468-B2A0-4775C682BA8E}" id="{8AD8B7D8-01B5-FC12-FA09-22F0391BE851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D8" dT="2026-09-15T04:08:08.319" personId="{0265AA59-93F5-4468-B2A0-4775C682BA8E}" id="{F718818C-BEA8-42E9-4703-B542F655C770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E8" dT="2026-09-15T04:08:08.319" personId="{0265AA59-93F5-4468-B2A0-4775C682BA8E}" id="{685A5278-880F-576B-9EB3-B123989C7D75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G8" dT="2026-09-15T04:08:08.319" personId="{0265AA59-93F5-4468-B2A0-4775C682BA8E}" id="{AED78D81-2ED9-EF51-891E-BEFCE16222D4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H8" dT="2026-09-15T04:08:08.319" personId="{0265AA59-93F5-4468-B2A0-4775C682BA8E}" id="{25A0D9D0-20CD-A5F9-9C46-A59F094FBDDE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J8" dT="2026-09-15T04:08:08.319" personId="{0265AA59-93F5-4468-B2A0-4775C682BA8E}" id="{F8E53FAD-0D04-10E5-E2F1-53E84B3AF337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K8" dT="2026-09-15T04:08:08.319" personId="{0265AA59-93F5-4468-B2A0-4775C682BA8E}" id="{C70A9AEB-F5BB-83AB-02B6-60C20AD67BCC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M8" dT="2026-09-15T04:08:08.319" personId="{0265AA59-93F5-4468-B2A0-4775C682BA8E}" id="{A51B5E24-CF1C-3529-4F5F-640C79E80C47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N8" dT="2026-09-15T04:08:08.319" personId="{0265AA59-93F5-4468-B2A0-4775C682BA8E}" id="{B8C7660D-F5A8-A84E-DB52-DF21AEEADC22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R8" dT="2026-09-15T04:08:08.319" personId="{0265AA59-93F5-4468-B2A0-4775C682BA8E}" id="{0DAF6E1D-023A-7EEA-F1AA-0D9434D49E39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T8" dT="2026-09-15T04:08:08.319" personId="{0265AA59-93F5-4468-B2A0-4775C682BA8E}" id="{CA2DFD2F-6749-5850-F6C4-955F3A478C17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U8" dT="2026-09-15T04:08:08.319" personId="{0265AA59-93F5-4468-B2A0-4775C682BA8E}" id="{B9B33463-864A-1EF7-B495-84AA9051AB4E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V8" dT="2026-09-15T04:08:08.319" personId="{0265AA59-93F5-4468-B2A0-4775C682BA8E}" id="{915F07BC-30B2-CD90-D952-564BD42FF6BA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X8" dT="2026-09-15T04:08:08.319" personId="{0265AA59-93F5-4468-B2A0-4775C682BA8E}" id="{C635D682-6DB3-6EFC-9555-F95C6368E1AE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D9" dT="2026-09-15T04:08:08.319" personId="{0265AA59-93F5-4468-B2A0-4775C682BA8E}" id="{6198DA4B-7656-026B-5B80-C0E89A716A36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E9" dT="2026-09-15T04:08:08.319" personId="{0265AA59-93F5-4468-B2A0-4775C682BA8E}" id="{366748B5-9AC8-601B-C3A0-0F218F968B8F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G9" dT="2026-09-15T04:08:08.319" personId="{0265AA59-93F5-4468-B2A0-4775C682BA8E}" id="{35E78ED4-4340-7CF2-19F6-6FC0DEE15E61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H9" dT="2026-09-15T04:08:08.319" personId="{0265AA59-93F5-4468-B2A0-4775C682BA8E}" id="{0859FC60-1704-74DA-B647-C1DC1DBE1E0C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J9" dT="2026-09-15T04:08:08.319" personId="{0265AA59-93F5-4468-B2A0-4775C682BA8E}" id="{37F33877-EE41-987D-E53A-2AA9613ED0AF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K9" dT="2026-09-15T04:08:08.319" personId="{0265AA59-93F5-4468-B2A0-4775C682BA8E}" id="{ABD5B242-22F4-1195-8090-822CF0EE7626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M9" dT="2026-09-15T04:08:08.319" personId="{0265AA59-93F5-4468-B2A0-4775C682BA8E}" id="{0B390FFF-35AB-5101-984F-D8638064E788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N9" dT="2026-09-15T04:08:08.319" personId="{0265AA59-93F5-4468-B2A0-4775C682BA8E}" id="{82B08F88-1A09-F17B-B8A3-C94E2315288A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R9" dT="2026-09-15T04:08:08.32" personId="{0265AA59-93F5-4468-B2A0-4775C682BA8E}" id="{83A36E45-31DD-9466-B678-8EC69FE1B830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T9" dT="2026-09-15T04:08:08.32" personId="{0265AA59-93F5-4468-B2A0-4775C682BA8E}" id="{60FFDFE6-92E1-20F0-2E58-3633D707741F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U9" dT="2026-09-15T04:08:08.32" personId="{0265AA59-93F5-4468-B2A0-4775C682BA8E}" id="{74C91F87-F0A1-8DF9-0868-7C9729E4CE35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V9" dT="2026-09-15T04:08:08.32" personId="{0265AA59-93F5-4468-B2A0-4775C682BA8E}" id="{C7C1107A-8162-E7B9-240C-5A9CFCDE9DEB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  <xltc:threadedComment ref="X9" dT="2026-09-15T04:08:08.32" personId="{0265AA59-93F5-4468-B2A0-4775C682BA8E}" id="{5A2FF0AC-83D6-2293-8EBD-E2ECE327E925}">
    <xltc:text>説明用の架空例（N16制作時の合成データ）。万円。管理期間：案件開始〜2026-09-15、残作業は同日後〜完成。実際の顧客データ・市場相場ではありません。定義は「使い方」「出典」を参照。</xltc:text>
  </xltc:threadedComment>
</xltc:ThreadedComments>
</file>

<file path=xl/threadedcomments/threadedcomment2.xml><?xml version="1.0" encoding="utf-8"?>
<xltc:ThreadedComments xmlns:xltc="http://schemas.microsoft.com/office/spreadsheetml/2018/threadedcomments">
  <xltc:threadedComment ref="E7" dT="2026-09-15T04:08:31.351" personId="{0265AA59-93F5-4468-B2A0-4775C682BA8E}" id="{2077E8A8-F4AA-F15D-517A-B7CDED13949F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7" dT="2026-09-15T04:08:31.351" personId="{0265AA59-93F5-4468-B2A0-4775C682BA8E}" id="{2F29C33B-CED1-EB13-9A03-E8B2AF024263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7" dT="2026-09-15T04:08:31.351" personId="{0265AA59-93F5-4468-B2A0-4775C682BA8E}" id="{B5A90353-E811-B57E-680A-7FC2DF56830A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7" dT="2026-09-15T04:08:31.351" personId="{0265AA59-93F5-4468-B2A0-4775C682BA8E}" id="{0F5C19F8-4F92-D8EC-BA0F-8750FBC0316C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7" dT="2026-09-15T04:08:31.351" personId="{0265AA59-93F5-4468-B2A0-4775C682BA8E}" id="{BC46F1B6-1EC4-6CDF-29D0-44CF24DC462E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8" dT="2026-09-15T04:08:31.351" personId="{0265AA59-93F5-4468-B2A0-4775C682BA8E}" id="{B67CD754-5A49-19BA-00A5-B5724F7C8C4B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8" dT="2026-09-15T04:08:31.351" personId="{0265AA59-93F5-4468-B2A0-4775C682BA8E}" id="{5BD21742-8B25-BB00-C4C4-6881FAF29BF9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8" dT="2026-09-15T04:08:31.351" personId="{0265AA59-93F5-4468-B2A0-4775C682BA8E}" id="{13DEC858-A53F-2AB3-1D54-2B144F23D039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8" dT="2026-09-15T04:08:31.351" personId="{0265AA59-93F5-4468-B2A0-4775C682BA8E}" id="{80E92CF8-3699-8C68-B8D4-4BB00042A6D9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8" dT="2026-09-15T04:08:31.351" personId="{0265AA59-93F5-4468-B2A0-4775C682BA8E}" id="{5246D58F-67EA-7FE8-9A26-5CBEB6B97E93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9" dT="2026-09-15T04:08:31.351" personId="{0265AA59-93F5-4468-B2A0-4775C682BA8E}" id="{26F3FB54-5625-9EC5-9659-5C272E322F2B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9" dT="2026-09-15T04:08:31.351" personId="{0265AA59-93F5-4468-B2A0-4775C682BA8E}" id="{F4205690-2958-6967-933A-7A08008DA33F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9" dT="2026-09-15T04:08:31.351" personId="{0265AA59-93F5-4468-B2A0-4775C682BA8E}" id="{C474B937-A508-842C-E5F0-0B637E68F537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K9" dT="2026-09-15T04:08:31.351" personId="{0265AA59-93F5-4468-B2A0-4775C682BA8E}" id="{2E77477A-D20B-5C12-4308-B2D7F322A206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L9" dT="2026-09-15T04:08:31.351" personId="{0265AA59-93F5-4468-B2A0-4775C682BA8E}" id="{3FAD7666-0BF0-CAAE-1F43-8F819B7CBF21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M9" dT="2026-09-15T04:08:31.351" personId="{0265AA59-93F5-4468-B2A0-4775C682BA8E}" id="{278800FC-4C88-F3E9-BAFF-F10B97E744F4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0" dT="2026-09-15T04:08:31.352" personId="{0265AA59-93F5-4468-B2A0-4775C682BA8E}" id="{1EA47F4F-C580-9FF2-B954-313D60139574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0" dT="2026-09-15T04:08:31.352" personId="{0265AA59-93F5-4468-B2A0-4775C682BA8E}" id="{BD1DFF32-1FFE-E215-5371-498E3D460833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10" dT="2026-09-15T04:08:31.352" personId="{0265AA59-93F5-4468-B2A0-4775C682BA8E}" id="{576355E0-3335-3015-4E91-1CA7ABC752DF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10" dT="2026-09-15T04:08:31.352" personId="{0265AA59-93F5-4468-B2A0-4775C682BA8E}" id="{858B53C0-FF0A-272B-83EE-4EE8FF7BC0F7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0" dT="2026-09-15T04:08:31.352" personId="{0265AA59-93F5-4468-B2A0-4775C682BA8E}" id="{C56DB7B1-9C42-429B-C807-31C1EEC471E9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1" dT="2026-09-15T04:08:31.352" personId="{0265AA59-93F5-4468-B2A0-4775C682BA8E}" id="{38B1D535-993C-B99B-4280-71E38263D9CE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1" dT="2026-09-15T04:08:31.352" personId="{0265AA59-93F5-4468-B2A0-4775C682BA8E}" id="{F7BB5342-F00F-B4F6-2EDC-143CAC247748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11" dT="2026-09-15T04:08:31.352" personId="{0265AA59-93F5-4468-B2A0-4775C682BA8E}" id="{D74A1E91-0135-BF71-69E1-D9DEFE3AD40B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11" dT="2026-09-15T04:08:31.352" personId="{0265AA59-93F5-4468-B2A0-4775C682BA8E}" id="{51173305-2693-93CE-7962-028B69F8E277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1" dT="2026-09-15T04:08:31.352" personId="{0265AA59-93F5-4468-B2A0-4775C682BA8E}" id="{ED286634-A93E-3AD2-4D7F-15CD90FDD951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2" dT="2026-09-15T04:08:31.352" personId="{0265AA59-93F5-4468-B2A0-4775C682BA8E}" id="{2BB91D40-7FA5-E6F7-8CAC-714CF91E8E8F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2" dT="2026-09-15T04:08:31.352" personId="{0265AA59-93F5-4468-B2A0-4775C682BA8E}" id="{EA21CE88-3499-BB52-792C-DF1FB4F2502F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12" dT="2026-09-15T04:08:31.352" personId="{0265AA59-93F5-4468-B2A0-4775C682BA8E}" id="{51108AE9-FBF2-3B11-4C62-7EF428CA82FF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12" dT="2026-09-15T04:08:31.352" personId="{0265AA59-93F5-4468-B2A0-4775C682BA8E}" id="{39A3DF63-9FEA-44AD-54AC-9E0174A2B62D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2" dT="2026-09-15T04:08:31.352" personId="{0265AA59-93F5-4468-B2A0-4775C682BA8E}" id="{0AF25ECB-0354-97A7-D4D2-8A8A991A13C0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3" dT="2026-09-15T04:08:31.352" personId="{0265AA59-93F5-4468-B2A0-4775C682BA8E}" id="{1E0300F3-4111-62A5-D9C1-2181D06ABAF7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3" dT="2026-09-15T04:08:31.352" personId="{0265AA59-93F5-4468-B2A0-4775C682BA8E}" id="{830A3930-87F4-4662-0AC4-B0EA16CCAEB9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3" dT="2026-09-15T04:08:31.352" personId="{0265AA59-93F5-4468-B2A0-4775C682BA8E}" id="{890C9BDC-0F6D-997C-E00C-52D78AFFD36D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K13" dT="2026-09-15T04:08:31.352" personId="{0265AA59-93F5-4468-B2A0-4775C682BA8E}" id="{053CDAC6-60B2-AECF-95DB-AEC78CFE9677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L13" dT="2026-09-15T04:08:31.352" personId="{0265AA59-93F5-4468-B2A0-4775C682BA8E}" id="{F8E15B03-E05F-CADA-9E9F-B92EF4FED1ED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M13" dT="2026-09-15T04:08:31.352" personId="{0265AA59-93F5-4468-B2A0-4775C682BA8E}" id="{08316212-8EC6-B76A-A53A-4F548EC4B028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4" dT="2026-09-15T04:08:31.352" personId="{0265AA59-93F5-4468-B2A0-4775C682BA8E}" id="{1FA56AC2-B568-FCFF-C3F1-AD19B5439E78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4" dT="2026-09-15T04:08:31.352" personId="{0265AA59-93F5-4468-B2A0-4775C682BA8E}" id="{D53E459D-0AFC-E6AF-7030-7F4AC531FF51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14" dT="2026-09-15T04:08:31.352" personId="{0265AA59-93F5-4468-B2A0-4775C682BA8E}" id="{9ED90476-4008-44AB-2160-5503F016EDCE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14" dT="2026-09-15T04:08:31.352" personId="{0265AA59-93F5-4468-B2A0-4775C682BA8E}" id="{E0D7EE65-E75C-AF28-CF2D-8435F535863E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4" dT="2026-09-15T04:08:31.352" personId="{0265AA59-93F5-4468-B2A0-4775C682BA8E}" id="{6AD5151D-8062-9DCC-876A-F81E397EB84A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5" dT="2026-09-15T04:08:31.352" personId="{0265AA59-93F5-4468-B2A0-4775C682BA8E}" id="{6524F5DA-8929-C193-9D51-F85F53455F49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5" dT="2026-09-15T04:08:31.352" personId="{0265AA59-93F5-4468-B2A0-4775C682BA8E}" id="{10F86063-E1BD-F401-6067-3C5BF592B6A7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15" dT="2026-09-15T04:08:31.352" personId="{0265AA59-93F5-4468-B2A0-4775C682BA8E}" id="{D9C2E3AA-E4C0-A662-517C-C9C15707873D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15" dT="2026-09-15T04:08:31.352" personId="{0265AA59-93F5-4468-B2A0-4775C682BA8E}" id="{6728C580-7BC0-28D0-0509-4FF255DA3041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5" dT="2026-09-15T04:08:31.352" personId="{0265AA59-93F5-4468-B2A0-4775C682BA8E}" id="{43802046-0CF9-B654-9706-C22EEE21F952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6" dT="2026-09-15T04:08:31.352" personId="{0265AA59-93F5-4468-B2A0-4775C682BA8E}" id="{60D7092A-F7D5-EBA4-ECBC-DD18A52B535E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6" dT="2026-09-15T04:08:31.352" personId="{0265AA59-93F5-4468-B2A0-4775C682BA8E}" id="{A7C653D5-CE49-DF08-4740-460D149FA1B9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6" dT="2026-09-15T04:08:31.352" personId="{0265AA59-93F5-4468-B2A0-4775C682BA8E}" id="{A6345C2E-46AE-E827-D587-5F4BE9780EE5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K16" dT="2026-09-15T04:08:31.352" personId="{0265AA59-93F5-4468-B2A0-4775C682BA8E}" id="{76DEEA58-4FE0-785B-3D4F-5555F0E8193D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L16" dT="2026-09-15T04:08:31.352" personId="{0265AA59-93F5-4468-B2A0-4775C682BA8E}" id="{6E819E2A-B19A-3E59-A0F5-51136E808423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M16" dT="2026-09-15T04:08:31.352" personId="{0265AA59-93F5-4468-B2A0-4775C682BA8E}" id="{FC12865F-E1A2-81D1-7C8A-E607ACD78D6A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E17" dT="2026-09-15T04:08:31.352" personId="{0265AA59-93F5-4468-B2A0-4775C682BA8E}" id="{C8F7DB81-4B83-3EE3-5618-C9945F2C4990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F17" dT="2026-09-15T04:08:31.352" personId="{0265AA59-93F5-4468-B2A0-4775C682BA8E}" id="{8082B883-863A-F789-B9C3-79AE81316575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G17" dT="2026-09-15T04:08:31.352" personId="{0265AA59-93F5-4468-B2A0-4775C682BA8E}" id="{A074D8BB-BF66-44F2-1131-324453F15DEE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H17" dT="2026-09-15T04:08:31.352" personId="{0265AA59-93F5-4468-B2A0-4775C682BA8E}" id="{97B19863-0770-5759-DA8A-FE7DD0DA3BF6}">
    <xltc:text>出典：N16説明用の架空例。制作時に設計した内訳・単価であり、実測・相場ではありません。2026-09-15時点。工数原価はROUND(時間×万円/時間,2)。</xltc:text>
  </xltc:threadedComment>
  <xltc:threadedComment ref="I17" dT="2026-09-15T04:08:31.352" personId="{0265AA59-93F5-4468-B2A0-4775C682BA8E}" id="{17A633F2-2E6A-19F1-6825-5EE9B2813D57}">
    <xltc:text>出典：N16説明用の架空例。制作時に設計した内訳・単価であり、実測・相場ではありません。2026-09-15時点。工数原価はROUND(時間×万円/時間,2)。</xltc:text>
  </xltc:threadedComment>
</xltc:ThreadedComments>
</file>

<file path=xl/worksheets/_rels/sheet2.xml.rels>&#65279;<?xml version="1.0" encoding="utf-8"?><Relationships xmlns="http://schemas.openxmlformats.org/package/2006/relationships"><Relationship Type="http://schemas.openxmlformats.org/officeDocument/2006/relationships/comments" Target="/xl/comments1.xml" Id="R0cdcfed6b73742b5" /><Relationship Type="http://schemas.openxmlformats.org/officeDocument/2006/relationships/vmlDrawing" Target="/xl/drawings/vmldrawing.vml" Id="R2738a988593e4cb1" /><Relationship Type="http://schemas.microsoft.com/office/2017/10/relationships/threadedComment" Target="/xl/threadedcomments/threadedcomment.xml" Id="R4fd894905c6f479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comments" Target="/xl/comments2.xml" Id="R3132f72eb4874f5a" /><Relationship Type="http://schemas.openxmlformats.org/officeDocument/2006/relationships/vmlDrawing" Target="/xl/drawings/vmldrawing2.vml" Id="R80e0a52a1e434dd6" /><Relationship Type="http://schemas.microsoft.com/office/2017/10/relationships/threadedComment" Target="/xl/threadedcomments/threadedcomment2.xml" Id="R41eca712643646d7" /></Relationships>
</file>

<file path=xl/worksheets/sheet1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</x:cols>
  <x:sheetData>
    <x:row r="1" ht="26" customHeight="1">
      <x:c r="A1" s="14" t="str">
        <x:v>案件別の予算・見込原価・実績</x:v>
      </x:c>
      <x:c r="B1" s="14"/>
      <x:c r="C1" s="14"/>
      <x:c r="D1" s="14"/>
      <x:c r="E1" s="14"/>
      <x:c r="F1" s="14"/>
      <x:c r="G1" s="14"/>
      <x:c r="H1" s="14"/>
    </x:row>
    <x:row r="2" ht="26" customHeight="1">
      <x:c r="A2" s="11"/>
      <x:c r="B2" s="11"/>
      <x:c r="C2" s="11"/>
      <x:c r="D2" s="11"/>
      <x:c r="E2" s="11"/>
      <x:c r="F2" s="11"/>
      <x:c r="G2" s="11"/>
      <x:c r="H2" s="11"/>
    </x:row>
    <x:row r="3" ht="42" customHeight="1">
      <x:c r="A3" s="17" t="str">
        <x:v>説明用の架空例です。会計・税務用の仕訳や決算利益を自動確定する表ではありません。</x:v>
      </x:c>
      <x:c r="B3" s="17"/>
      <x:c r="C3" s="17"/>
      <x:c r="D3" s="17"/>
      <x:c r="E3" s="17"/>
      <x:c r="F3" s="17"/>
      <x:c r="G3" s="17"/>
      <x:c r="H3" s="17"/>
    </x:row>
    <x:row r="4" ht="26" customHeight="1">
      <x:c r="A4" s="11"/>
      <x:c r="B4" s="11"/>
      <x:c r="C4" s="11"/>
      <x:c r="D4" s="11"/>
      <x:c r="E4" s="11"/>
      <x:c r="F4" s="11"/>
      <x:c r="G4" s="11"/>
      <x:c r="H4" s="11"/>
    </x:row>
    <x:row r="5" ht="52" customHeight="1">
      <x:c r="A5" s="23" t="str">
        <x:v>01｜対象と単位</x:v>
      </x:c>
      <x:c r="B5" s="23"/>
      <x:c r="C5" s="20" t="str">
        <x:v>案件別の集計額を入力する小規模な管理テンプレートです。金額は万円。売上・仕入等は税抜で、工数は時間、単価は万円／時間です。</x:v>
      </x:c>
      <x:c r="D5" s="20"/>
      <x:c r="E5" s="20"/>
      <x:c r="F5" s="20"/>
      <x:c r="G5" s="20"/>
      <x:c r="H5" s="20"/>
    </x:row>
    <x:row r="6" ht="52" customHeight="1">
      <x:c r="A6" s="23" t="str">
        <x:v>02｜期間をそろえる</x:v>
      </x:c>
      <x:c r="B6" s="23"/>
      <x:c r="C6" s="20" t="str">
        <x:v>記入例は2026年9月15日時点。実績・発注・会計実績は案件開始からの累計、残作業は基準日後から完成まで。共通間接費は除外しています。</x:v>
      </x:c>
      <x:c r="D6" s="20"/>
      <x:c r="E6" s="20"/>
      <x:c r="F6" s="20"/>
      <x:c r="G6" s="20"/>
      <x:c r="H6" s="20"/>
    </x:row>
    <x:row r="7" ht="52" customHeight="1">
      <x:c r="A7" s="23" t="str">
        <x:v>03｜入力する場所</x:v>
      </x:c>
      <x:c r="B7" s="23"/>
      <x:c r="C7" s="20" t="str">
        <x:v>「未記入」の7〜26行の青字・淡青セルへ入力します。「記入例」と列は同一です。0と未入力は区別し、発生がない数値にも0を入れてください。</x:v>
      </x:c>
      <x:c r="D7" s="20"/>
      <x:c r="E7" s="20"/>
      <x:c r="F7" s="20"/>
      <x:c r="G7" s="20"/>
      <x:c r="H7" s="20"/>
    </x:row>
    <x:row r="8" ht="52" customHeight="1">
      <x:c r="A8" s="23" t="str">
        <x:v>04｜式と入力の区別</x:v>
      </x:c>
      <x:c r="B8" s="23"/>
      <x:c r="C8" s="20" t="str">
        <x:v>青字＝手入力、黒字＝同じシート内の計算、緑字＝他シート参照。「明細例」は説明・照合用で、記入例や空欄表への自動転記はしません。</x:v>
      </x:c>
      <x:c r="D8" s="20"/>
      <x:c r="E8" s="20"/>
      <x:c r="F8" s="20"/>
      <x:c r="G8" s="20"/>
      <x:c r="H8" s="20"/>
    </x:row>
    <x:row r="9" ht="62" customHeight="1">
      <x:c r="A9" s="23" t="str">
        <x:v>05｜発注の残額</x:v>
      </x:c>
      <x:c r="B9" s="23"/>
      <x:c r="C9" s="20" t="str">
        <x:v>未実績＝発注額−発注対応実績。負の残額は消さず警告として残します。発注に対応しない自社工数は差し引きません。</x:v>
      </x:c>
      <x:c r="D9" s="20"/>
      <x:c r="E9" s="20"/>
      <x:c r="F9" s="20"/>
      <x:c r="G9" s="20"/>
      <x:c r="H9" s="20"/>
    </x:row>
    <x:row r="10" ht="62" customHeight="1">
      <x:c r="A10" s="23" t="str">
        <x:v>06｜完成までの見込</x:v>
      </x:c>
      <x:c r="B10" s="23"/>
      <x:c r="C10" s="20" t="str">
        <x:v>入力整合を確認してから、完成見込＝実績＋未実績＋残作業を計算します。発注超過の確認中は完成見込・利益を空欄とし、未確定として扱います。</x:v>
      </x:c>
      <x:c r="D10" s="20"/>
      <x:c r="E10" s="20"/>
      <x:c r="F10" s="20"/>
      <x:c r="G10" s="20"/>
      <x:c r="H10" s="20"/>
    </x:row>
    <x:row r="11" ht="62" customHeight="1">
      <x:c r="A11" s="23" t="str">
        <x:v>07｜予算・売上の更新</x:v>
      </x:c>
      <x:c r="B11" s="23"/>
      <x:c r="C11" s="20" t="str">
        <x:v>当初額を残して承認済追加額を加算します。未承認の追加売上はこの基準ケースへ入れず、別シナリオで扱います。必要な費用は見込から落としません。</x:v>
      </x:c>
      <x:c r="D11" s="20"/>
      <x:c r="E11" s="20"/>
      <x:c r="F11" s="20"/>
      <x:c r="G11" s="20"/>
      <x:c r="H11" s="20"/>
    </x:row>
    <x:row r="12" ht="62" customHeight="1">
      <x:c r="A12" s="23" t="str">
        <x:v>08｜会計差の符号</x:v>
      </x:c>
      <x:c r="B12" s="23"/>
      <x:c r="C12" s="20" t="str">
        <x:v>会計差＝管理実績−会計実績。時期・単価配賦・対象範囲の各差も同じ符号で入力。未説明差＝会計差−説明した差の合計です。</x:v>
      </x:c>
      <x:c r="D12" s="20"/>
      <x:c r="E12" s="20"/>
      <x:c r="F12" s="20"/>
      <x:c r="G12" s="20"/>
      <x:c r="H12" s="20"/>
    </x:row>
    <x:row r="13" ht="62" customHeight="1">
      <x:c r="A13" s="23" t="str">
        <x:v>09｜警告と承認</x:v>
      </x:c>
      <x:c r="B13" s="23"/>
      <x:c r="C13" s="20" t="str">
        <x:v>発注40・対応実績45なら残額は−5で「発注超過・確認中」。発注変更や実績の対応を照合し、担当・期限を記録します。超過分を原価から相殺しません。</x:v>
      </x:c>
      <x:c r="D13" s="20"/>
      <x:c r="E13" s="20"/>
      <x:c r="F13" s="20"/>
      <x:c r="G13" s="20"/>
      <x:c r="H13" s="20"/>
    </x:row>
    <x:row r="14" ht="52" customHeight="1">
      <x:c r="A14" s="23" t="str">
        <x:v>10｜金額と丸め</x:v>
      </x:c>
      <x:c r="B14" s="23"/>
      <x:c r="C14" s="20" t="str">
        <x:v>明細例の工数原価だけを行ごとにROUND(時間×万円／時間,2)で計算。集計では丸めません。入力表は小数2桁、掲載表の整数例は小数なしで表示。0は『-』です。</x:v>
      </x:c>
      <x:c r="D14" s="20"/>
      <x:c r="E14" s="20"/>
      <x:c r="F14" s="20"/>
      <x:c r="G14" s="20"/>
      <x:c r="H14" s="20"/>
    </x:row>
    <x:row r="15" ht="52" customHeight="1">
      <x:c r="A15" s="23" t="str">
        <x:v>11｜更新・引き継ぎ</x:v>
      </x:c>
      <x:c r="B15" s="23"/>
      <x:c r="C15" s="20" t="str">
        <x:v>締め後の修正では、元の値、変更後、理由、承認者、確認日を履歴に残してください。案件ごとに担当者と確認日を入力します。</x:v>
      </x:c>
      <x:c r="D15" s="20"/>
      <x:c r="E15" s="20"/>
      <x:c r="F15" s="20"/>
      <x:c r="G15" s="20"/>
      <x:c r="H15" s="20"/>
    </x:row>
    <x:row r="16" ht="52" customHeight="1">
      <x:c r="A16" s="23" t="str">
        <x:v>12｜配布・掲載</x:v>
      </x:c>
      <x:c r="B16" s="23"/>
      <x:c r="C16" s="20" t="str">
        <x:v>「掲載表」は本文と同じ3案件。「月次確認」は記入例と空欄版です。印刷には20260922版のPDFを使ってください。</x:v>
      </x:c>
      <x:c r="D16" s="20"/>
      <x:c r="E16" s="20"/>
      <x:c r="F16" s="20"/>
      <x:c r="G16" s="20"/>
      <x:c r="H16" s="20"/>
    </x:row>
    <x:row r="17" ht="26" customHeight="1">
      <x:c r="A17" s="11"/>
      <x:c r="B17" s="11"/>
      <x:c r="C17" s="11"/>
      <x:c r="D17" s="11"/>
      <x:c r="E17" s="11"/>
      <x:c r="F17" s="11"/>
      <x:c r="G17" s="11"/>
      <x:c r="H17" s="11"/>
    </x:row>
    <x:row r="18" ht="26" customHeight="1">
      <x:c r="A18" s="11"/>
      <x:c r="B18" s="11"/>
      <x:c r="C18" s="11"/>
      <x:c r="D18" s="11"/>
      <x:c r="E18" s="11"/>
      <x:c r="F18" s="11"/>
      <x:c r="G18" s="11"/>
      <x:c r="H18" s="11"/>
    </x:row>
    <x:row r="19" ht="26" customHeight="1">
      <x:c r="A19" s="11" t="str">
        <x:v>根拠：Microsoft Manage Project Budgets（2024-04-02更新／2026-09-15確認）</x:v>
      </x:c>
      <x:c r="B19" s="11"/>
      <x:c r="C19" s="11"/>
      <x:c r="D19" s="11"/>
      <x:c r="E19" s="11"/>
      <x:c r="F19" s="11"/>
      <x:c r="G19" s="11"/>
      <x:c r="H19" s="11"/>
    </x:row>
    <x:row r="20" ht="26" customHeight="1">
      <x:c r="A20" s="26" t="str">
        <x:v>https://learn.microsoft.com/en-us/dynamics365/business-central/projects-how-manage-budgets</x:v>
      </x:c>
      <x:c r="B20" s="26"/>
      <x:c r="C20" s="26"/>
      <x:c r="D20" s="26"/>
      <x:c r="E20" s="26"/>
      <x:c r="F20" s="26"/>
      <x:c r="G20" s="26"/>
      <x:c r="H20" s="26"/>
    </x:row>
    <x:row r="21" ht="26" customHeight="1">
      <x:c r="A21" s="11"/>
      <x:c r="B21" s="11"/>
      <x:c r="C21" s="11"/>
      <x:c r="D21" s="11"/>
      <x:c r="E21" s="11"/>
      <x:c r="F21" s="11"/>
      <x:c r="G21" s="11"/>
      <x:c r="H21" s="11"/>
    </x:row>
    <x:row r="22" ht="26" customHeight="1">
      <x:c r="A22" s="17" t="str">
        <x:v>このブックの数値・単価・承認日はすべて説明用の架空例です。Microsoftの機能を試用した結果、顧客実績、収益改善効果を示すものではありません。管理見込を決算利益や売上認識へ自動転用しないでください。</x:v>
      </x:c>
      <x:c r="B22" s="17"/>
      <x:c r="C22" s="17"/>
      <x:c r="D22" s="17"/>
      <x:c r="E22" s="17"/>
      <x:c r="F22" s="17"/>
      <x:c r="G22" s="17"/>
      <x:c r="H22" s="17"/>
    </x:row>
    <x:row r="23" ht="26" customHeight="1">
      <x:c r="A23" s="17"/>
      <x:c r="B23" s="17"/>
      <x:c r="C23" s="17"/>
      <x:c r="D23" s="17"/>
      <x:c r="E23" s="17"/>
      <x:c r="F23" s="17"/>
      <x:c r="G23" s="17"/>
      <x:c r="H23" s="17"/>
    </x:row>
    <x:row r="24" ht="26" customHeight="1">
      <x:c r="A24" s="11"/>
      <x:c r="B24" s="11"/>
      <x:c r="C24" s="11"/>
      <x:c r="D24" s="11"/>
      <x:c r="E24" s="11"/>
      <x:c r="F24" s="11"/>
      <x:c r="G24" s="11"/>
      <x:c r="H24" s="11"/>
    </x:row>
    <x:row r="25" ht="26" customHeight="1">
      <x:c r="A25" s="11"/>
      <x:c r="B25" s="11"/>
      <x:c r="C25" s="11"/>
      <x:c r="D25" s="11"/>
      <x:c r="E25" s="11"/>
      <x:c r="F25" s="11"/>
      <x:c r="G25" s="11"/>
      <x:c r="H25" s="11"/>
    </x:row>
    <x:row r="26" ht="26" customHeight="1">
      <x:c r="A26" s="11"/>
      <x:c r="B26" s="11"/>
      <x:c r="C26" s="11"/>
      <x:c r="D26" s="11"/>
      <x:c r="E26" s="11"/>
      <x:c r="F26" s="11"/>
      <x:c r="G26" s="11"/>
      <x:c r="H26" s="11"/>
    </x:row>
    <x:row r="27" ht="26" customHeight="1">
      <x:c r="A27" s="11"/>
      <x:c r="B27" s="11"/>
      <x:c r="C27" s="11"/>
      <x:c r="D27" s="11"/>
      <x:c r="E27" s="11"/>
      <x:c r="F27" s="11"/>
      <x:c r="G27" s="11"/>
      <x:c r="H27" s="11"/>
    </x:row>
    <x:row r="28" ht="26" customHeight="1">
      <x:c r="A28" s="11"/>
      <x:c r="B28" s="11"/>
      <x:c r="C28" s="11"/>
      <x:c r="D28" s="11"/>
      <x:c r="E28" s="11"/>
      <x:c r="F28" s="11"/>
      <x:c r="G28" s="11"/>
      <x:c r="H28" s="11"/>
    </x:row>
    <x:row r="29" ht="26" customHeight="1">
      <x:c r="A29" s="11"/>
      <x:c r="B29" s="11"/>
      <x:c r="C29" s="11"/>
      <x:c r="D29" s="11"/>
      <x:c r="E29" s="11"/>
      <x:c r="F29" s="11"/>
      <x:c r="G29" s="11"/>
      <x:c r="H29" s="11"/>
    </x:row>
  </x:sheetData>
  <x:mergeCells>
    <x:mergeCell ref="A1:H1"/>
    <x:mergeCell ref="A3:H3"/>
    <x:mergeCell ref="A5:B5"/>
    <x:mergeCell ref="C5:H5"/>
    <x:mergeCell ref="A6:B6"/>
    <x:mergeCell ref="C6:H6"/>
    <x:mergeCell ref="A7:B7"/>
    <x:mergeCell ref="C7:H7"/>
    <x:mergeCell ref="A8:B8"/>
    <x:mergeCell ref="C8:H8"/>
    <x:mergeCell ref="A9:B9"/>
    <x:mergeCell ref="C9:H9"/>
    <x:mergeCell ref="A10:B10"/>
    <x:mergeCell ref="C10:H10"/>
    <x:mergeCell ref="A11:B11"/>
    <x:mergeCell ref="C11:H11"/>
    <x:mergeCell ref="A12:B12"/>
    <x:mergeCell ref="C12:H12"/>
    <x:mergeCell ref="A13:B13"/>
    <x:mergeCell ref="C13:H13"/>
    <x:mergeCell ref="A14:B14"/>
    <x:mergeCell ref="C14:H14"/>
    <x:mergeCell ref="A15:B15"/>
    <x:mergeCell ref="C15:H15"/>
    <x:mergeCell ref="A16:B16"/>
    <x:mergeCell ref="C16:H16"/>
    <x:mergeCell ref="A19:H19"/>
    <x:mergeCell ref="A20:H20"/>
    <x:mergeCell ref="A22:H2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0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  <x:col min="9" max="9" width="15" hidden="0" customWidth="1"/>
    <x:col min="10" max="10" width="15" hidden="0" customWidth="1"/>
    <x:col min="11" max="11" width="15" hidden="0" customWidth="1"/>
    <x:col min="12" max="12" width="15" hidden="0" customWidth="1"/>
    <x:col min="13" max="13" width="15" hidden="0" customWidth="1"/>
    <x:col min="14" max="14" width="15" hidden="0" customWidth="1"/>
    <x:col min="15" max="15" width="15" hidden="0" customWidth="1"/>
    <x:col min="16" max="16" width="15" hidden="0" customWidth="1"/>
    <x:col min="17" max="17" width="15" hidden="0" customWidth="1"/>
    <x:col min="18" max="18" width="15" hidden="0" customWidth="1"/>
    <x:col min="19" max="19" width="15" hidden="0" customWidth="1"/>
    <x:col min="20" max="20" width="15" hidden="0" customWidth="1"/>
    <x:col min="21" max="21" width="15" hidden="0" customWidth="1"/>
    <x:col min="22" max="22" width="15" hidden="0" customWidth="1"/>
    <x:col min="23" max="23" width="15" hidden="0" customWidth="1"/>
    <x:col min="24" max="24" width="22" hidden="0" customWidth="1"/>
    <x:col min="25" max="25" width="25" hidden="0" customWidth="1"/>
    <x:col min="26" max="26" width="24" hidden="0" customWidth="1"/>
    <x:col min="27" max="27" width="15" hidden="0" customWidth="1"/>
    <x:col min="28" max="28" width="40" hidden="0" customWidth="1"/>
  </x:cols>
  <x:sheetData>
    <x:row r="1" ht="38" customHeight="1">
      <x:c r="A1" s="14" t="str">
        <x:v>記入例｜説明用の架空3案件</x:v>
      </x:c>
      <x:c r="B1" s="14"/>
      <x:c r="C1" s="14"/>
      <x:c r="D1" s="14"/>
      <x:c r="E1" s="14"/>
      <x:c r="F1" s="14"/>
      <x:c r="G1" s="14"/>
      <x:c r="H1" s="14"/>
      <x:c r="I1" s="14"/>
      <x:c r="J1" s="14"/>
      <x:c r="K1" s="14"/>
      <x:c r="L1" s="14"/>
      <x:c r="M1" s="14"/>
      <x:c r="N1" s="14"/>
      <x:c r="O1" s="14"/>
      <x:c r="P1" s="14"/>
      <x:c r="Q1" s="14"/>
      <x:c r="R1" s="14"/>
      <x:c r="S1" s="14"/>
      <x:c r="T1" s="14"/>
      <x:c r="U1" s="14"/>
      <x:c r="V1" s="14"/>
      <x:c r="W1" s="14"/>
      <x:c r="X1" s="14"/>
      <x:c r="Y1" s="14"/>
      <x:c r="Z1" s="14"/>
      <x:c r="AA1" s="14"/>
      <x:c r="AB1" s="14"/>
    </x:row>
    <x:row r="2" ht="34" customHeight="1">
      <x:c r="A2" s="30" t="str">
        <x:v>単位：万円（売上・仕入等は税抜）｜青字セルへ入力。黒字は計算式。実績・発注・会計は案件開始から基準日までの累計。</x:v>
      </x:c>
      <x:c r="B2" s="30"/>
      <x:c r="C2" s="30"/>
      <x:c r="D2" s="30"/>
      <x:c r="E2" s="30"/>
      <x:c r="F2" s="30"/>
      <x:c r="G2" s="30"/>
      <x:c r="H2" s="30"/>
      <x:c r="I2" s="30"/>
      <x:c r="J2" s="30"/>
      <x:c r="K2" s="30"/>
      <x:c r="L2" s="30"/>
      <x:c r="M2" s="30"/>
      <x:c r="N2" s="30"/>
      <x:c r="O2" s="30"/>
      <x:c r="P2" s="30"/>
      <x:c r="Q2" s="30"/>
      <x:c r="R2" s="30"/>
      <x:c r="S2" s="30"/>
      <x:c r="T2" s="30"/>
      <x:c r="U2" s="30"/>
      <x:c r="V2" s="30"/>
      <x:c r="W2" s="30"/>
      <x:c r="X2" s="30"/>
      <x:c r="Y2" s="30"/>
      <x:c r="Z2" s="30"/>
      <x:c r="AA2" s="30"/>
      <x:c r="AB2" s="30"/>
    </x:row>
    <x:row r="3" ht="32" customHeight="1">
      <x:c r="A3" s="30" t="str">
        <x:v>必須数値はゼロも入力／請求未着は未実績の内数／予算差＝完成見込−改訂予算／会計差＝実績−会計実績／自動で会計承認・案件完了にはしません。</x:v>
      </x:c>
      <x:c r="B3" s="30"/>
      <x:c r="C3" s="30"/>
      <x:c r="D3" s="30"/>
      <x:c r="E3" s="30"/>
      <x:c r="F3" s="30"/>
      <x:c r="G3" s="30"/>
      <x:c r="H3" s="30"/>
      <x:c r="I3" s="30"/>
      <x:c r="J3" s="30"/>
      <x:c r="K3" s="30"/>
      <x:c r="L3" s="30"/>
      <x:c r="M3" s="30"/>
      <x:c r="N3" s="30"/>
      <x:c r="O3" s="30"/>
      <x:c r="P3" s="30"/>
      <x:c r="Q3" s="30"/>
      <x:c r="R3" s="30"/>
      <x:c r="S3" s="30"/>
      <x:c r="T3" s="30"/>
      <x:c r="U3" s="30"/>
      <x:c r="V3" s="30"/>
      <x:c r="W3" s="30"/>
      <x:c r="X3" s="30"/>
      <x:c r="Y3" s="30"/>
      <x:c r="Z3" s="30"/>
      <x:c r="AA3" s="30"/>
      <x:c r="AB3" s="30"/>
    </x:row>
    <x:row r="4" ht="26" customHeight="1">
      <x:c r="A4" s="11"/>
      <x:c r="B4" s="11"/>
      <x:c r="C4" s="11"/>
      <x:c r="D4" s="11"/>
      <x:c r="E4" s="11"/>
      <x:c r="F4" s="11"/>
      <x:c r="G4" s="11"/>
      <x:c r="H4" s="11"/>
      <x:c r="I4" s="11"/>
      <x:c r="J4" s="11"/>
      <x:c r="K4" s="11"/>
      <x:c r="L4" s="11"/>
      <x:c r="M4" s="11"/>
      <x:c r="N4" s="11"/>
      <x:c r="O4" s="11"/>
      <x:c r="P4" s="11"/>
      <x:c r="Q4" s="11"/>
      <x:c r="R4" s="11"/>
      <x:c r="S4" s="11"/>
      <x:c r="T4" s="11"/>
      <x:c r="U4" s="11"/>
      <x:c r="V4" s="11"/>
      <x:c r="W4" s="11"/>
      <x:c r="X4" s="11"/>
      <x:c r="Y4" s="11"/>
      <x:c r="Z4" s="11"/>
      <x:c r="AA4" s="11"/>
      <x:c r="AB4" s="11"/>
    </x:row>
    <x:row r="5" ht="26" customHeight="1">
      <x:c r="A5" s="11"/>
      <x:c r="B5" s="11"/>
      <x:c r="C5" s="11"/>
      <x:c r="D5" s="11"/>
      <x:c r="E5" s="11"/>
      <x:c r="F5" s="11"/>
      <x:c r="G5" s="11"/>
      <x:c r="H5" s="11"/>
      <x:c r="I5" s="11"/>
      <x:c r="J5" s="11"/>
      <x:c r="K5" s="11"/>
      <x:c r="L5" s="11"/>
      <x:c r="M5" s="11"/>
      <x:c r="N5" s="11"/>
      <x:c r="O5" s="11"/>
      <x:c r="P5" s="11"/>
      <x:c r="Q5" s="11"/>
      <x:c r="R5" s="11"/>
      <x:c r="S5" s="11"/>
      <x:c r="T5" s="11"/>
      <x:c r="U5" s="11"/>
      <x:c r="V5" s="11"/>
      <x:c r="W5" s="11"/>
      <x:c r="X5" s="11"/>
      <x:c r="Y5" s="11"/>
      <x:c r="Z5" s="11"/>
      <x:c r="AA5" s="11"/>
      <x:c r="AB5" s="11"/>
    </x:row>
    <x:row r="6" ht="46" customHeight="1">
      <x:c r="A6" s="33" t="str">
        <x:v>案件ID</x:v>
      </x:c>
      <x:c r="B6" s="33" t="str">
        <x:v>予算版</x:v>
      </x:c>
      <x:c r="C6" s="33" t="str">
        <x:v>集計基準日</x:v>
      </x:c>
      <x:c r="D6" s="33" t="str">
        <x:v>当初予算</x:v>
      </x:c>
      <x:c r="E6" s="33" t="str">
        <x:v>承認済追加予算</x:v>
      </x:c>
      <x:c r="F6" s="33" t="str">
        <x:v>改訂予算</x:v>
      </x:c>
      <x:c r="G6" s="33" t="str">
        <x:v>当初売上見込</x:v>
      </x:c>
      <x:c r="H6" s="33" t="str">
        <x:v>承認済追加売上</x:v>
      </x:c>
      <x:c r="I6" s="33" t="str">
        <x:v>売上見込</x:v>
      </x:c>
      <x:c r="J6" s="33" t="str">
        <x:v>発注額</x:v>
      </x:c>
      <x:c r="K6" s="33" t="str">
        <x:v>発注対応実績</x:v>
      </x:c>
      <x:c r="L6" s="33" t="str">
        <x:v>未実績額</x:v>
      </x:c>
      <x:c r="M6" s="33" t="str">
        <x:v>実績額</x:v>
      </x:c>
      <x:c r="N6" s="33" t="str">
        <x:v>残作業見込</x:v>
      </x:c>
      <x:c r="O6" s="33" t="str">
        <x:v>完成見込</x:v>
      </x:c>
      <x:c r="P6" s="33" t="str">
        <x:v>見込利益</x:v>
      </x:c>
      <x:c r="Q6" s="33" t="str">
        <x:v>予算差</x:v>
      </x:c>
      <x:c r="R6" s="33" t="str">
        <x:v>会計実績</x:v>
      </x:c>
      <x:c r="S6" s="33" t="str">
        <x:v>会計差</x:v>
      </x:c>
      <x:c r="T6" s="33" t="str">
        <x:v>計上時期差</x:v>
      </x:c>
      <x:c r="U6" s="33" t="str">
        <x:v>単価・配賦差</x:v>
      </x:c>
      <x:c r="V6" s="33" t="str">
        <x:v>対象範囲差</x:v>
      </x:c>
      <x:c r="W6" s="33" t="str">
        <x:v>未説明差</x:v>
      </x:c>
      <x:c r="X6" s="33" t="str">
        <x:v>請求未着見込（内数）</x:v>
      </x:c>
      <x:c r="Y6" s="33" t="str">
        <x:v>入力検査</x:v>
      </x:c>
      <x:c r="Z6" s="33" t="str">
        <x:v>照合担当</x:v>
      </x:c>
      <x:c r="AA6" s="33" t="str">
        <x:v>確認日</x:v>
      </x:c>
      <x:c r="AB6" s="33" t="str">
        <x:v>照合メモ</x:v>
      </x:c>
    </x:row>
    <x:row r="7" ht="65" customHeight="1">
      <x:c r="A7" s="37" t="str">
        <x:v>P-001</x:v>
      </x:c>
      <x:c r="B7" s="37" t="str">
        <x:v>v1</x:v>
      </x:c>
      <x:c r="C7" s="48" t="n">
        <x:v>46280</x:v>
      </x:c>
      <x:c r="D7" s="84" t="n">
        <x:v>100</x:v>
      </x:c>
      <x:c r="E7" s="84" t="n">
        <x:v>0</x:v>
      </x:c>
      <x:c r="F7" s="85" t="n">
        <x:f>IF(A7="","",IF(COUNT(D7:E7)&lt;2,"",SUM(D7:E7)))</x:f>
        <x:v>100</x:v>
      </x:c>
      <x:c r="G7" s="84" t="n">
        <x:v>120</x:v>
      </x:c>
      <x:c r="H7" s="84" t="n">
        <x:v>0</x:v>
      </x:c>
      <x:c r="I7" s="85" t="n">
        <x:f>IF(A7="","",IF(COUNT(G7:H7)&lt;2,"",SUM(G7:H7)))</x:f>
        <x:v>120</x:v>
      </x:c>
      <x:c r="J7" s="84" t="n">
        <x:v>40</x:v>
      </x:c>
      <x:c r="K7" s="84" t="n">
        <x:v>25</x:v>
      </x:c>
      <x:c r="L7" s="85" t="n">
        <x:f>IF(A7="","",IF(COUNT(J7:K7)&lt;2,"",J7-K7))</x:f>
        <x:v>15</x:v>
      </x:c>
      <x:c r="M7" s="84" t="n">
        <x:v>25</x:v>
      </x:c>
      <x:c r="N7" s="84" t="n">
        <x:v>30</x:v>
      </x:c>
      <x:c r="O7" s="85" t="n">
        <x:f>IF(Y7&lt;&gt;"入力整合","",SUM(L7:N7))</x:f>
        <x:v>70</x:v>
      </x:c>
      <x:c r="P7" s="85" t="n">
        <x:f>IF(O7="","",I7-O7)</x:f>
        <x:v>50</x:v>
      </x:c>
      <x:c r="Q7" s="85" t="n">
        <x:f>IF(O7="","",O7-F7)</x:f>
        <x:v>-30</x:v>
      </x:c>
      <x:c r="R7" s="84" t="n">
        <x:v>20</x:v>
      </x:c>
      <x:c r="S7" s="85" t="n">
        <x:f>IF(A7="","",IF(COUNT(M7,R7)&lt;2,"",M7-R7))</x:f>
        <x:v>5</x:v>
      </x:c>
      <x:c r="T7" s="84" t="n">
        <x:v>5</x:v>
      </x:c>
      <x:c r="U7" s="84" t="n">
        <x:v>0</x:v>
      </x:c>
      <x:c r="V7" s="84" t="n">
        <x:v>0</x:v>
      </x:c>
      <x:c r="W7" s="85" t="n">
        <x:f>IF(A7="","",IF(COUNT(S7,T7:V7)&lt;&gt;4,"",S7-SUM(T7:V7)))</x:f>
        <x:v>0</x:v>
      </x:c>
      <x:c r="X7" s="84" t="n">
        <x:v>5</x:v>
      </x:c>
      <x:c r="Y7" s="41" t="str">
        <x:f>IF(AND(A7&lt;&gt;"",COUNT(J7:K7)=2,K7&gt;J7),"発注超過・確認中",IF(A7="","",IF(OR(B7="",C7="",Z7="",COUNT(D7:E7,G7:H7,J7:K7,M7:N7,R7,T7:V7,X7)&lt;&gt;13),"要入力",IF(OR(D7&lt;0,F7&lt;0,G7&lt;0,I7&lt;0,J7&lt;0,K7&lt;0,M7&lt;0,N7&lt;0,R7&lt;0,X7&lt;0,K7&gt;J7,K7&gt;M7,X7&gt;L7,COUNTIF($A$7:$A$26,A7)&gt;1),"要確認","入力整合"))))</x:f>
        <x:v>入力整合</x:v>
      </x:c>
      <x:c r="Z7" s="37" t="str">
        <x:v>案件責任者・経理</x:v>
      </x:c>
      <x:c r="AA7" s="48" t="n">
        <x:v>46280</x:v>
      </x:c>
      <x:c r="AB7" s="50" t="str">
        <x:v>材料の使用実績5は管理台帳で確認済み。会計連携は翌日予定。別の外注未確定5は未実績15の内数。</x:v>
      </x:c>
    </x:row>
    <x:row r="8" ht="65" customHeight="1">
      <x:c r="A8" s="37" t="str">
        <x:v>P-002</x:v>
      </x:c>
      <x:c r="B8" s="37" t="str">
        <x:v>v2</x:v>
      </x:c>
      <x:c r="C8" s="48" t="n">
        <x:v>46280</x:v>
      </x:c>
      <x:c r="D8" s="84" t="n">
        <x:v>80</x:v>
      </x:c>
      <x:c r="E8" s="84" t="n">
        <x:v>15</x:v>
      </x:c>
      <x:c r="F8" s="85" t="n">
        <x:f>IF(A8="","",IF(COUNT(D8:E8)&lt;2,"",SUM(D8:E8)))</x:f>
        <x:v>95</x:v>
      </x:c>
      <x:c r="G8" s="84" t="n">
        <x:v>110</x:v>
      </x:c>
      <x:c r="H8" s="84" t="n">
        <x:v>20</x:v>
      </x:c>
      <x:c r="I8" s="85" t="n">
        <x:f>IF(A8="","",IF(COUNT(G8:H8)&lt;2,"",SUM(G8:H8)))</x:f>
        <x:v>130</x:v>
      </x:c>
      <x:c r="J8" s="84" t="n">
        <x:v>60</x:v>
      </x:c>
      <x:c r="K8" s="84" t="n">
        <x:v>25</x:v>
      </x:c>
      <x:c r="L8" s="85" t="n">
        <x:f>IF(A8="","",IF(COUNT(J8:K8)&lt;2,"",J8-K8))</x:f>
        <x:v>35</x:v>
      </x:c>
      <x:c r="M8" s="84" t="n">
        <x:v>30</x:v>
      </x:c>
      <x:c r="N8" s="84" t="n">
        <x:v>20</x:v>
      </x:c>
      <x:c r="O8" s="85" t="n">
        <x:f>IF(Y8&lt;&gt;"入力整合","",SUM(L8:N8))</x:f>
        <x:v>85</x:v>
      </x:c>
      <x:c r="P8" s="85" t="n">
        <x:f>IF(O8="","",I8-O8)</x:f>
        <x:v>45</x:v>
      </x:c>
      <x:c r="Q8" s="85" t="n">
        <x:f>IF(O8="","",O8-F8)</x:f>
        <x:v>-10</x:v>
      </x:c>
      <x:c r="R8" s="84" t="n">
        <x:v>28</x:v>
      </x:c>
      <x:c r="S8" s="85" t="n">
        <x:f>IF(A8="","",IF(COUNT(M8,R8)&lt;2,"",M8-R8))</x:f>
        <x:v>2</x:v>
      </x:c>
      <x:c r="T8" s="84" t="n">
        <x:v>0</x:v>
      </x:c>
      <x:c r="U8" s="84" t="n">
        <x:v>2</x:v>
      </x:c>
      <x:c r="V8" s="84" t="n">
        <x:v>0</x:v>
      </x:c>
      <x:c r="W8" s="85" t="n">
        <x:f>IF(A8="","",IF(COUNT(S8,T8:V8)&lt;&gt;4,"",S8-SUM(T8:V8)))</x:f>
        <x:v>0</x:v>
      </x:c>
      <x:c r="X8" s="84" t="n">
        <x:v>8</x:v>
      </x:c>
      <x:c r="Y8" s="41" t="str">
        <x:f>IF(AND(A8&lt;&gt;"",COUNT(J8:K8)=2,K8&gt;J8),"発注超過・確認中",IF(A8="","",IF(OR(B8="",C8="",Z8="",COUNT(D8:E8,G8:H8,J8:K8,M8:N8,R8,T8:V8,X8)&lt;&gt;13),"要入力",IF(OR(D8&lt;0,F8&lt;0,G8&lt;0,I8&lt;0,J8&lt;0,K8&lt;0,M8&lt;0,N8&lt;0,R8&lt;0,X8&lt;0,K8&gt;J8,K8&gt;M8,X8&gt;L8,COUNTIF($A$7:$A$26,A8)&gt;1),"要確認","入力整合"))))</x:f>
        <x:v>入力整合</x:v>
      </x:c>
      <x:c r="Z8" s="37" t="str">
        <x:v>案件責任者・経理</x:v>
      </x:c>
      <x:c r="AA8" s="48" t="n">
        <x:v>46280</x:v>
      </x:c>
      <x:c r="AB8" s="50" t="str">
        <x:v>追加変更CR-002-01を9月10日に承認した想定。工数の管理単価と会計上の配賦額の差2。</x:v>
      </x:c>
    </x:row>
    <x:row r="9" ht="65" customHeight="1">
      <x:c r="A9" s="37" t="str">
        <x:v>P-003</x:v>
      </x:c>
      <x:c r="B9" s="37" t="str">
        <x:v>v1</x:v>
      </x:c>
      <x:c r="C9" s="48" t="n">
        <x:v>46280</x:v>
      </x:c>
      <x:c r="D9" s="84" t="n">
        <x:v>150</x:v>
      </x:c>
      <x:c r="E9" s="84" t="n">
        <x:v>0</x:v>
      </x:c>
      <x:c r="F9" s="85" t="n">
        <x:f>IF(A9="","",IF(COUNT(D9:E9)&lt;2,"",SUM(D9:E9)))</x:f>
        <x:v>150</x:v>
      </x:c>
      <x:c r="G9" s="84" t="n">
        <x:v>160</x:v>
      </x:c>
      <x:c r="H9" s="84" t="n">
        <x:v>0</x:v>
      </x:c>
      <x:c r="I9" s="85" t="n">
        <x:f>IF(A9="","",IF(COUNT(G9:H9)&lt;2,"",SUM(G9:H9)))</x:f>
        <x:v>160</x:v>
      </x:c>
      <x:c r="J9" s="84" t="n">
        <x:v>90</x:v>
      </x:c>
      <x:c r="K9" s="84" t="n">
        <x:v>55</x:v>
      </x:c>
      <x:c r="L9" s="85" t="n">
        <x:f>IF(A9="","",IF(COUNT(J9:K9)&lt;2,"",J9-K9))</x:f>
        <x:v>35</x:v>
      </x:c>
      <x:c r="M9" s="84" t="n">
        <x:v>70</x:v>
      </x:c>
      <x:c r="N9" s="84" t="n">
        <x:v>55</x:v>
      </x:c>
      <x:c r="O9" s="85" t="n">
        <x:f>IF(Y9&lt;&gt;"入力整合","",SUM(L9:N9))</x:f>
        <x:v>160</x:v>
      </x:c>
      <x:c r="P9" s="85" t="n">
        <x:f>IF(O9="","",I9-O9)</x:f>
        <x:v>0</x:v>
      </x:c>
      <x:c r="Q9" s="85" t="n">
        <x:f>IF(O9="","",O9-F9)</x:f>
        <x:v>10</x:v>
      </x:c>
      <x:c r="R9" s="84" t="n">
        <x:v>67</x:v>
      </x:c>
      <x:c r="S9" s="85" t="n">
        <x:f>IF(A9="","",IF(COUNT(M9,R9)&lt;2,"",M9-R9))</x:f>
        <x:v>3</x:v>
      </x:c>
      <x:c r="T9" s="84" t="n">
        <x:v>0</x:v>
      </x:c>
      <x:c r="U9" s="84" t="n">
        <x:v>0</x:v>
      </x:c>
      <x:c r="V9" s="84" t="n">
        <x:v>3</x:v>
      </x:c>
      <x:c r="W9" s="85" t="n">
        <x:f>IF(A9="","",IF(COUNT(S9,T9:V9)&lt;&gt;4,"",S9-SUM(T9:V9)))</x:f>
        <x:v>0</x:v>
      </x:c>
      <x:c r="X9" s="84" t="n">
        <x:v>0</x:v>
      </x:c>
      <x:c r="Y9" s="41" t="str">
        <x:f>IF(AND(A9&lt;&gt;"",COUNT(J9:K9)=2,K9&gt;J9),"発注超過・確認中",IF(A9="","",IF(OR(B9="",C9="",Z9="",COUNT(D9:E9,G9:H9,J9:K9,M9:N9,R9,T9:V9,X9)&lt;&gt;13),"要入力",IF(OR(D9&lt;0,F9&lt;0,G9&lt;0,I9&lt;0,J9&lt;0,K9&lt;0,M9&lt;0,N9&lt;0,R9&lt;0,X9&lt;0,K9&gt;J9,K9&gt;M9,X9&gt;L9,COUNTIF($A$7:$A$26,A9)&gt;1),"要確認","入力整合"))))</x:f>
        <x:v>入力整合</x:v>
      </x:c>
      <x:c r="Z9" s="37" t="str">
        <x:v>案件責任者・経理</x:v>
      </x:c>
      <x:c r="AA9" s="48" t="n">
        <x:v>46280</x:v>
      </x:c>
      <x:c r="AB9" s="50" t="str">
        <x:v>会計抽出の対象科目から外れた材料費3。完成見込160で改訂予算150を10超過。</x:v>
      </x:c>
    </x:row>
    <x:row r="10" ht="30" customHeight="1">
      <x:c r="A10" s="37"/>
      <x:c r="B10" s="37"/>
      <x:c r="C10" s="48"/>
      <x:c r="D10" s="84"/>
      <x:c r="E10" s="84"/>
      <x:c r="F10" s="85" t="str">
        <x:f>IF(A10="","",IF(COUNT(D10:E10)&lt;2,"",SUM(D10:E10)))</x:f>
      </x:c>
      <x:c r="G10" s="84"/>
      <x:c r="H10" s="84"/>
      <x:c r="I10" s="85" t="str">
        <x:f>IF(A10="","",IF(COUNT(G10:H10)&lt;2,"",SUM(G10:H10)))</x:f>
      </x:c>
      <x:c r="J10" s="84"/>
      <x:c r="K10" s="84"/>
      <x:c r="L10" s="85" t="str">
        <x:f>IF(A10="","",IF(COUNT(J10:K10)&lt;2,"",J10-K10))</x:f>
      </x:c>
      <x:c r="M10" s="84"/>
      <x:c r="N10" s="84"/>
      <x:c r="O10" s="85" t="str">
        <x:f>IF(Y10&lt;&gt;"入力整合","",SUM(L10:N10))</x:f>
      </x:c>
      <x:c r="P10" s="85" t="str">
        <x:f>IF(O10="","",I10-O10)</x:f>
      </x:c>
      <x:c r="Q10" s="85" t="str">
        <x:f>IF(O10="","",O10-F10)</x:f>
      </x:c>
      <x:c r="R10" s="84"/>
      <x:c r="S10" s="85" t="str">
        <x:f>IF(A10="","",IF(COUNT(M10,R10)&lt;2,"",M10-R10))</x:f>
      </x:c>
      <x:c r="T10" s="84"/>
      <x:c r="U10" s="84"/>
      <x:c r="V10" s="84"/>
      <x:c r="W10" s="85" t="str">
        <x:f>IF(A10="","",IF(COUNT(S10,T10:V10)&lt;&gt;4,"",S10-SUM(T10:V10)))</x:f>
      </x:c>
      <x:c r="X10" s="84"/>
      <x:c r="Y10" s="41" t="str">
        <x:f>IF(AND(A10&lt;&gt;"",COUNT(J10:K10)=2,K10&gt;J10),"発注超過・確認中",IF(A10="","",IF(OR(B10="",C10="",Z10="",COUNT(D10:E10,G10:H10,J10:K10,M10:N10,R10,T10:V10,X10)&lt;&gt;13),"要入力",IF(OR(D10&lt;0,F10&lt;0,G10&lt;0,I10&lt;0,J10&lt;0,K10&lt;0,M10&lt;0,N10&lt;0,R10&lt;0,X10&lt;0,K10&gt;J10,K10&gt;M10,X10&gt;L10,COUNTIF($A$7:$A$26,A10)&gt;1),"要確認","入力整合"))))</x:f>
      </x:c>
      <x:c r="Z10" s="37"/>
      <x:c r="AA10" s="48"/>
      <x:c r="AB10" s="50"/>
    </x:row>
    <x:row r="11" ht="30" customHeight="1">
      <x:c r="A11" s="37"/>
      <x:c r="B11" s="37"/>
      <x:c r="C11" s="48"/>
      <x:c r="D11" s="84"/>
      <x:c r="E11" s="84"/>
      <x:c r="F11" s="85" t="str">
        <x:f>IF(A11="","",IF(COUNT(D11:E11)&lt;2,"",SUM(D11:E11)))</x:f>
      </x:c>
      <x:c r="G11" s="84"/>
      <x:c r="H11" s="84"/>
      <x:c r="I11" s="85" t="str">
        <x:f>IF(A11="","",IF(COUNT(G11:H11)&lt;2,"",SUM(G11:H11)))</x:f>
      </x:c>
      <x:c r="J11" s="84"/>
      <x:c r="K11" s="84"/>
      <x:c r="L11" s="85" t="str">
        <x:f>IF(A11="","",IF(COUNT(J11:K11)&lt;2,"",J11-K11))</x:f>
      </x:c>
      <x:c r="M11" s="84"/>
      <x:c r="N11" s="84"/>
      <x:c r="O11" s="85" t="str">
        <x:f>IF(Y11&lt;&gt;"入力整合","",SUM(L11:N11))</x:f>
      </x:c>
      <x:c r="P11" s="85" t="str">
        <x:f>IF(O11="","",I11-O11)</x:f>
      </x:c>
      <x:c r="Q11" s="85" t="str">
        <x:f>IF(O11="","",O11-F11)</x:f>
      </x:c>
      <x:c r="R11" s="84"/>
      <x:c r="S11" s="85" t="str">
        <x:f>IF(A11="","",IF(COUNT(M11,R11)&lt;2,"",M11-R11))</x:f>
      </x:c>
      <x:c r="T11" s="84"/>
      <x:c r="U11" s="84"/>
      <x:c r="V11" s="84"/>
      <x:c r="W11" s="85" t="str">
        <x:f>IF(A11="","",IF(COUNT(S11,T11:V11)&lt;&gt;4,"",S11-SUM(T11:V11)))</x:f>
      </x:c>
      <x:c r="X11" s="84"/>
      <x:c r="Y11" s="41" t="str">
        <x:f>IF(AND(A11&lt;&gt;"",COUNT(J11:K11)=2,K11&gt;J11),"発注超過・確認中",IF(A11="","",IF(OR(B11="",C11="",Z11="",COUNT(D11:E11,G11:H11,J11:K11,M11:N11,R11,T11:V11,X11)&lt;&gt;13),"要入力",IF(OR(D11&lt;0,F11&lt;0,G11&lt;0,I11&lt;0,J11&lt;0,K11&lt;0,M11&lt;0,N11&lt;0,R11&lt;0,X11&lt;0,K11&gt;J11,K11&gt;M11,X11&gt;L11,COUNTIF($A$7:$A$26,A11)&gt;1),"要確認","入力整合"))))</x:f>
      </x:c>
      <x:c r="Z11" s="37"/>
      <x:c r="AA11" s="48"/>
      <x:c r="AB11" s="50"/>
    </x:row>
    <x:row r="12" ht="30" customHeight="1">
      <x:c r="A12" s="37"/>
      <x:c r="B12" s="37"/>
      <x:c r="C12" s="48"/>
      <x:c r="D12" s="84"/>
      <x:c r="E12" s="84"/>
      <x:c r="F12" s="85" t="str">
        <x:f>IF(A12="","",IF(COUNT(D12:E12)&lt;2,"",SUM(D12:E12)))</x:f>
      </x:c>
      <x:c r="G12" s="84"/>
      <x:c r="H12" s="84"/>
      <x:c r="I12" s="85" t="str">
        <x:f>IF(A12="","",IF(COUNT(G12:H12)&lt;2,"",SUM(G12:H12)))</x:f>
      </x:c>
      <x:c r="J12" s="84"/>
      <x:c r="K12" s="84"/>
      <x:c r="L12" s="85" t="str">
        <x:f>IF(A12="","",IF(COUNT(J12:K12)&lt;2,"",J12-K12))</x:f>
      </x:c>
      <x:c r="M12" s="84"/>
      <x:c r="N12" s="84"/>
      <x:c r="O12" s="85" t="str">
        <x:f>IF(Y12&lt;&gt;"入力整合","",SUM(L12:N12))</x:f>
      </x:c>
      <x:c r="P12" s="85" t="str">
        <x:f>IF(O12="","",I12-O12)</x:f>
      </x:c>
      <x:c r="Q12" s="85" t="str">
        <x:f>IF(O12="","",O12-F12)</x:f>
      </x:c>
      <x:c r="R12" s="84"/>
      <x:c r="S12" s="85" t="str">
        <x:f>IF(A12="","",IF(COUNT(M12,R12)&lt;2,"",M12-R12))</x:f>
      </x:c>
      <x:c r="T12" s="84"/>
      <x:c r="U12" s="84"/>
      <x:c r="V12" s="84"/>
      <x:c r="W12" s="85" t="str">
        <x:f>IF(A12="","",IF(COUNT(S12,T12:V12)&lt;&gt;4,"",S12-SUM(T12:V12)))</x:f>
      </x:c>
      <x:c r="X12" s="84"/>
      <x:c r="Y12" s="41" t="str">
        <x:f>IF(AND(A12&lt;&gt;"",COUNT(J12:K12)=2,K12&gt;J12),"発注超過・確認中",IF(A12="","",IF(OR(B12="",C12="",Z12="",COUNT(D12:E12,G12:H12,J12:K12,M12:N12,R12,T12:V12,X12)&lt;&gt;13),"要入力",IF(OR(D12&lt;0,F12&lt;0,G12&lt;0,I12&lt;0,J12&lt;0,K12&lt;0,M12&lt;0,N12&lt;0,R12&lt;0,X12&lt;0,K12&gt;J12,K12&gt;M12,X12&gt;L12,COUNTIF($A$7:$A$26,A12)&gt;1),"要確認","入力整合"))))</x:f>
      </x:c>
      <x:c r="Z12" s="37"/>
      <x:c r="AA12" s="48"/>
      <x:c r="AB12" s="50"/>
    </x:row>
    <x:row r="13" ht="30" customHeight="1">
      <x:c r="A13" s="37"/>
      <x:c r="B13" s="37"/>
      <x:c r="C13" s="48"/>
      <x:c r="D13" s="84"/>
      <x:c r="E13" s="84"/>
      <x:c r="F13" s="85" t="str">
        <x:f>IF(A13="","",IF(COUNT(D13:E13)&lt;2,"",SUM(D13:E13)))</x:f>
      </x:c>
      <x:c r="G13" s="84"/>
      <x:c r="H13" s="84"/>
      <x:c r="I13" s="85" t="str">
        <x:f>IF(A13="","",IF(COUNT(G13:H13)&lt;2,"",SUM(G13:H13)))</x:f>
      </x:c>
      <x:c r="J13" s="84"/>
      <x:c r="K13" s="84"/>
      <x:c r="L13" s="85" t="str">
        <x:f>IF(A13="","",IF(COUNT(J13:K13)&lt;2,"",J13-K13))</x:f>
      </x:c>
      <x:c r="M13" s="84"/>
      <x:c r="N13" s="84"/>
      <x:c r="O13" s="85" t="str">
        <x:f>IF(Y13&lt;&gt;"入力整合","",SUM(L13:N13))</x:f>
      </x:c>
      <x:c r="P13" s="85" t="str">
        <x:f>IF(O13="","",I13-O13)</x:f>
      </x:c>
      <x:c r="Q13" s="85" t="str">
        <x:f>IF(O13="","",O13-F13)</x:f>
      </x:c>
      <x:c r="R13" s="84"/>
      <x:c r="S13" s="85" t="str">
        <x:f>IF(A13="","",IF(COUNT(M13,R13)&lt;2,"",M13-R13))</x:f>
      </x:c>
      <x:c r="T13" s="84"/>
      <x:c r="U13" s="84"/>
      <x:c r="V13" s="84"/>
      <x:c r="W13" s="85" t="str">
        <x:f>IF(A13="","",IF(COUNT(S13,T13:V13)&lt;&gt;4,"",S13-SUM(T13:V13)))</x:f>
      </x:c>
      <x:c r="X13" s="84"/>
      <x:c r="Y13" s="41" t="str">
        <x:f>IF(AND(A13&lt;&gt;"",COUNT(J13:K13)=2,K13&gt;J13),"発注超過・確認中",IF(A13="","",IF(OR(B13="",C13="",Z13="",COUNT(D13:E13,G13:H13,J13:K13,M13:N13,R13,T13:V13,X13)&lt;&gt;13),"要入力",IF(OR(D13&lt;0,F13&lt;0,G13&lt;0,I13&lt;0,J13&lt;0,K13&lt;0,M13&lt;0,N13&lt;0,R13&lt;0,X13&lt;0,K13&gt;J13,K13&gt;M13,X13&gt;L13,COUNTIF($A$7:$A$26,A13)&gt;1),"要確認","入力整合"))))</x:f>
      </x:c>
      <x:c r="Z13" s="37"/>
      <x:c r="AA13" s="48"/>
      <x:c r="AB13" s="50"/>
    </x:row>
    <x:row r="14" ht="30" customHeight="1">
      <x:c r="A14" s="37"/>
      <x:c r="B14" s="37"/>
      <x:c r="C14" s="48"/>
      <x:c r="D14" s="84"/>
      <x:c r="E14" s="84"/>
      <x:c r="F14" s="85" t="str">
        <x:f>IF(A14="","",IF(COUNT(D14:E14)&lt;2,"",SUM(D14:E14)))</x:f>
      </x:c>
      <x:c r="G14" s="84"/>
      <x:c r="H14" s="84"/>
      <x:c r="I14" s="85" t="str">
        <x:f>IF(A14="","",IF(COUNT(G14:H14)&lt;2,"",SUM(G14:H14)))</x:f>
      </x:c>
      <x:c r="J14" s="84"/>
      <x:c r="K14" s="84"/>
      <x:c r="L14" s="85" t="str">
        <x:f>IF(A14="","",IF(COUNT(J14:K14)&lt;2,"",J14-K14))</x:f>
      </x:c>
      <x:c r="M14" s="84"/>
      <x:c r="N14" s="84"/>
      <x:c r="O14" s="85" t="str">
        <x:f>IF(Y14&lt;&gt;"入力整合","",SUM(L14:N14))</x:f>
      </x:c>
      <x:c r="P14" s="85" t="str">
        <x:f>IF(O14="","",I14-O14)</x:f>
      </x:c>
      <x:c r="Q14" s="85" t="str">
        <x:f>IF(O14="","",O14-F14)</x:f>
      </x:c>
      <x:c r="R14" s="84"/>
      <x:c r="S14" s="85" t="str">
        <x:f>IF(A14="","",IF(COUNT(M14,R14)&lt;2,"",M14-R14))</x:f>
      </x:c>
      <x:c r="T14" s="84"/>
      <x:c r="U14" s="84"/>
      <x:c r="V14" s="84"/>
      <x:c r="W14" s="85" t="str">
        <x:f>IF(A14="","",IF(COUNT(S14,T14:V14)&lt;&gt;4,"",S14-SUM(T14:V14)))</x:f>
      </x:c>
      <x:c r="X14" s="84"/>
      <x:c r="Y14" s="41" t="str">
        <x:f>IF(AND(A14&lt;&gt;"",COUNT(J14:K14)=2,K14&gt;J14),"発注超過・確認中",IF(A14="","",IF(OR(B14="",C14="",Z14="",COUNT(D14:E14,G14:H14,J14:K14,M14:N14,R14,T14:V14,X14)&lt;&gt;13),"要入力",IF(OR(D14&lt;0,F14&lt;0,G14&lt;0,I14&lt;0,J14&lt;0,K14&lt;0,M14&lt;0,N14&lt;0,R14&lt;0,X14&lt;0,K14&gt;J14,K14&gt;M14,X14&gt;L14,COUNTIF($A$7:$A$26,A14)&gt;1),"要確認","入力整合"))))</x:f>
      </x:c>
      <x:c r="Z14" s="37"/>
      <x:c r="AA14" s="48"/>
      <x:c r="AB14" s="50"/>
    </x:row>
    <x:row r="15" ht="30" customHeight="1">
      <x:c r="A15" s="37"/>
      <x:c r="B15" s="37"/>
      <x:c r="C15" s="48"/>
      <x:c r="D15" s="84"/>
      <x:c r="E15" s="84"/>
      <x:c r="F15" s="85" t="str">
        <x:f>IF(A15="","",IF(COUNT(D15:E15)&lt;2,"",SUM(D15:E15)))</x:f>
      </x:c>
      <x:c r="G15" s="84"/>
      <x:c r="H15" s="84"/>
      <x:c r="I15" s="85" t="str">
        <x:f>IF(A15="","",IF(COUNT(G15:H15)&lt;2,"",SUM(G15:H15)))</x:f>
      </x:c>
      <x:c r="J15" s="84"/>
      <x:c r="K15" s="84"/>
      <x:c r="L15" s="85" t="str">
        <x:f>IF(A15="","",IF(COUNT(J15:K15)&lt;2,"",J15-K15))</x:f>
      </x:c>
      <x:c r="M15" s="84"/>
      <x:c r="N15" s="84"/>
      <x:c r="O15" s="85" t="str">
        <x:f>IF(Y15&lt;&gt;"入力整合","",SUM(L15:N15))</x:f>
      </x:c>
      <x:c r="P15" s="85" t="str">
        <x:f>IF(O15="","",I15-O15)</x:f>
      </x:c>
      <x:c r="Q15" s="85" t="str">
        <x:f>IF(O15="","",O15-F15)</x:f>
      </x:c>
      <x:c r="R15" s="84"/>
      <x:c r="S15" s="85" t="str">
        <x:f>IF(A15="","",IF(COUNT(M15,R15)&lt;2,"",M15-R15))</x:f>
      </x:c>
      <x:c r="T15" s="84"/>
      <x:c r="U15" s="84"/>
      <x:c r="V15" s="84"/>
      <x:c r="W15" s="85" t="str">
        <x:f>IF(A15="","",IF(COUNT(S15,T15:V15)&lt;&gt;4,"",S15-SUM(T15:V15)))</x:f>
      </x:c>
      <x:c r="X15" s="84"/>
      <x:c r="Y15" s="41" t="str">
        <x:f>IF(AND(A15&lt;&gt;"",COUNT(J15:K15)=2,K15&gt;J15),"発注超過・確認中",IF(A15="","",IF(OR(B15="",C15="",Z15="",COUNT(D15:E15,G15:H15,J15:K15,M15:N15,R15,T15:V15,X15)&lt;&gt;13),"要入力",IF(OR(D15&lt;0,F15&lt;0,G15&lt;0,I15&lt;0,J15&lt;0,K15&lt;0,M15&lt;0,N15&lt;0,R15&lt;0,X15&lt;0,K15&gt;J15,K15&gt;M15,X15&gt;L15,COUNTIF($A$7:$A$26,A15)&gt;1),"要確認","入力整合"))))</x:f>
      </x:c>
      <x:c r="Z15" s="37"/>
      <x:c r="AA15" s="48"/>
      <x:c r="AB15" s="50"/>
    </x:row>
    <x:row r="16" ht="30" customHeight="1">
      <x:c r="A16" s="37"/>
      <x:c r="B16" s="37"/>
      <x:c r="C16" s="48"/>
      <x:c r="D16" s="84"/>
      <x:c r="E16" s="84"/>
      <x:c r="F16" s="85" t="str">
        <x:f>IF(A16="","",IF(COUNT(D16:E16)&lt;2,"",SUM(D16:E16)))</x:f>
      </x:c>
      <x:c r="G16" s="84"/>
      <x:c r="H16" s="84"/>
      <x:c r="I16" s="85" t="str">
        <x:f>IF(A16="","",IF(COUNT(G16:H16)&lt;2,"",SUM(G16:H16)))</x:f>
      </x:c>
      <x:c r="J16" s="84"/>
      <x:c r="K16" s="84"/>
      <x:c r="L16" s="85" t="str">
        <x:f>IF(A16="","",IF(COUNT(J16:K16)&lt;2,"",J16-K16))</x:f>
      </x:c>
      <x:c r="M16" s="84"/>
      <x:c r="N16" s="84"/>
      <x:c r="O16" s="85" t="str">
        <x:f>IF(Y16&lt;&gt;"入力整合","",SUM(L16:N16))</x:f>
      </x:c>
      <x:c r="P16" s="85" t="str">
        <x:f>IF(O16="","",I16-O16)</x:f>
      </x:c>
      <x:c r="Q16" s="85" t="str">
        <x:f>IF(O16="","",O16-F16)</x:f>
      </x:c>
      <x:c r="R16" s="84"/>
      <x:c r="S16" s="85" t="str">
        <x:f>IF(A16="","",IF(COUNT(M16,R16)&lt;2,"",M16-R16))</x:f>
      </x:c>
      <x:c r="T16" s="84"/>
      <x:c r="U16" s="84"/>
      <x:c r="V16" s="84"/>
      <x:c r="W16" s="85" t="str">
        <x:f>IF(A16="","",IF(COUNT(S16,T16:V16)&lt;&gt;4,"",S16-SUM(T16:V16)))</x:f>
      </x:c>
      <x:c r="X16" s="84"/>
      <x:c r="Y16" s="41" t="str">
        <x:f>IF(AND(A16&lt;&gt;"",COUNT(J16:K16)=2,K16&gt;J16),"発注超過・確認中",IF(A16="","",IF(OR(B16="",C16="",Z16="",COUNT(D16:E16,G16:H16,J16:K16,M16:N16,R16,T16:V16,X16)&lt;&gt;13),"要入力",IF(OR(D16&lt;0,F16&lt;0,G16&lt;0,I16&lt;0,J16&lt;0,K16&lt;0,M16&lt;0,N16&lt;0,R16&lt;0,X16&lt;0,K16&gt;J16,K16&gt;M16,X16&gt;L16,COUNTIF($A$7:$A$26,A16)&gt;1),"要確認","入力整合"))))</x:f>
      </x:c>
      <x:c r="Z16" s="37"/>
      <x:c r="AA16" s="48"/>
      <x:c r="AB16" s="50"/>
    </x:row>
    <x:row r="17" ht="30" customHeight="1">
      <x:c r="A17" s="37"/>
      <x:c r="B17" s="37"/>
      <x:c r="C17" s="48"/>
      <x:c r="D17" s="84"/>
      <x:c r="E17" s="84"/>
      <x:c r="F17" s="85" t="str">
        <x:f>IF(A17="","",IF(COUNT(D17:E17)&lt;2,"",SUM(D17:E17)))</x:f>
      </x:c>
      <x:c r="G17" s="84"/>
      <x:c r="H17" s="84"/>
      <x:c r="I17" s="85" t="str">
        <x:f>IF(A17="","",IF(COUNT(G17:H17)&lt;2,"",SUM(G17:H17)))</x:f>
      </x:c>
      <x:c r="J17" s="84"/>
      <x:c r="K17" s="84"/>
      <x:c r="L17" s="85" t="str">
        <x:f>IF(A17="","",IF(COUNT(J17:K17)&lt;2,"",J17-K17))</x:f>
      </x:c>
      <x:c r="M17" s="84"/>
      <x:c r="N17" s="84"/>
      <x:c r="O17" s="85" t="str">
        <x:f>IF(Y17&lt;&gt;"入力整合","",SUM(L17:N17))</x:f>
      </x:c>
      <x:c r="P17" s="85" t="str">
        <x:f>IF(O17="","",I17-O17)</x:f>
      </x:c>
      <x:c r="Q17" s="85" t="str">
        <x:f>IF(O17="","",O17-F17)</x:f>
      </x:c>
      <x:c r="R17" s="84"/>
      <x:c r="S17" s="85" t="str">
        <x:f>IF(A17="","",IF(COUNT(M17,R17)&lt;2,"",M17-R17))</x:f>
      </x:c>
      <x:c r="T17" s="84"/>
      <x:c r="U17" s="84"/>
      <x:c r="V17" s="84"/>
      <x:c r="W17" s="85" t="str">
        <x:f>IF(A17="","",IF(COUNT(S17,T17:V17)&lt;&gt;4,"",S17-SUM(T17:V17)))</x:f>
      </x:c>
      <x:c r="X17" s="84"/>
      <x:c r="Y17" s="41" t="str">
        <x:f>IF(AND(A17&lt;&gt;"",COUNT(J17:K17)=2,K17&gt;J17),"発注超過・確認中",IF(A17="","",IF(OR(B17="",C17="",Z17="",COUNT(D17:E17,G17:H17,J17:K17,M17:N17,R17,T17:V17,X17)&lt;&gt;13),"要入力",IF(OR(D17&lt;0,F17&lt;0,G17&lt;0,I17&lt;0,J17&lt;0,K17&lt;0,M17&lt;0,N17&lt;0,R17&lt;0,X17&lt;0,K17&gt;J17,K17&gt;M17,X17&gt;L17,COUNTIF($A$7:$A$26,A17)&gt;1),"要確認","入力整合"))))</x:f>
      </x:c>
      <x:c r="Z17" s="37"/>
      <x:c r="AA17" s="48"/>
      <x:c r="AB17" s="50"/>
    </x:row>
    <x:row r="18" ht="30" customHeight="1">
      <x:c r="A18" s="37"/>
      <x:c r="B18" s="37"/>
      <x:c r="C18" s="48"/>
      <x:c r="D18" s="84"/>
      <x:c r="E18" s="84"/>
      <x:c r="F18" s="85" t="str">
        <x:f>IF(A18="","",IF(COUNT(D18:E18)&lt;2,"",SUM(D18:E18)))</x:f>
      </x:c>
      <x:c r="G18" s="84"/>
      <x:c r="H18" s="84"/>
      <x:c r="I18" s="85" t="str">
        <x:f>IF(A18="","",IF(COUNT(G18:H18)&lt;2,"",SUM(G18:H18)))</x:f>
      </x:c>
      <x:c r="J18" s="84"/>
      <x:c r="K18" s="84"/>
      <x:c r="L18" s="85" t="str">
        <x:f>IF(A18="","",IF(COUNT(J18:K18)&lt;2,"",J18-K18))</x:f>
      </x:c>
      <x:c r="M18" s="84"/>
      <x:c r="N18" s="84"/>
      <x:c r="O18" s="85" t="str">
        <x:f>IF(Y18&lt;&gt;"入力整合","",SUM(L18:N18))</x:f>
      </x:c>
      <x:c r="P18" s="85" t="str">
        <x:f>IF(O18="","",I18-O18)</x:f>
      </x:c>
      <x:c r="Q18" s="85" t="str">
        <x:f>IF(O18="","",O18-F18)</x:f>
      </x:c>
      <x:c r="R18" s="84"/>
      <x:c r="S18" s="85" t="str">
        <x:f>IF(A18="","",IF(COUNT(M18,R18)&lt;2,"",M18-R18))</x:f>
      </x:c>
      <x:c r="T18" s="84"/>
      <x:c r="U18" s="84"/>
      <x:c r="V18" s="84"/>
      <x:c r="W18" s="85" t="str">
        <x:f>IF(A18="","",IF(COUNT(S18,T18:V18)&lt;&gt;4,"",S18-SUM(T18:V18)))</x:f>
      </x:c>
      <x:c r="X18" s="84"/>
      <x:c r="Y18" s="41" t="str">
        <x:f>IF(AND(A18&lt;&gt;"",COUNT(J18:K18)=2,K18&gt;J18),"発注超過・確認中",IF(A18="","",IF(OR(B18="",C18="",Z18="",COUNT(D18:E18,G18:H18,J18:K18,M18:N18,R18,T18:V18,X18)&lt;&gt;13),"要入力",IF(OR(D18&lt;0,F18&lt;0,G18&lt;0,I18&lt;0,J18&lt;0,K18&lt;0,M18&lt;0,N18&lt;0,R18&lt;0,X18&lt;0,K18&gt;J18,K18&gt;M18,X18&gt;L18,COUNTIF($A$7:$A$26,A18)&gt;1),"要確認","入力整合"))))</x:f>
      </x:c>
      <x:c r="Z18" s="37"/>
      <x:c r="AA18" s="48"/>
      <x:c r="AB18" s="50"/>
    </x:row>
    <x:row r="19" ht="30" customHeight="1">
      <x:c r="A19" s="37"/>
      <x:c r="B19" s="37"/>
      <x:c r="C19" s="48"/>
      <x:c r="D19" s="84"/>
      <x:c r="E19" s="84"/>
      <x:c r="F19" s="85" t="str">
        <x:f>IF(A19="","",IF(COUNT(D19:E19)&lt;2,"",SUM(D19:E19)))</x:f>
      </x:c>
      <x:c r="G19" s="84"/>
      <x:c r="H19" s="84"/>
      <x:c r="I19" s="85" t="str">
        <x:f>IF(A19="","",IF(COUNT(G19:H19)&lt;2,"",SUM(G19:H19)))</x:f>
      </x:c>
      <x:c r="J19" s="84"/>
      <x:c r="K19" s="84"/>
      <x:c r="L19" s="85" t="str">
        <x:f>IF(A19="","",IF(COUNT(J19:K19)&lt;2,"",J19-K19))</x:f>
      </x:c>
      <x:c r="M19" s="84"/>
      <x:c r="N19" s="84"/>
      <x:c r="O19" s="85" t="str">
        <x:f>IF(Y19&lt;&gt;"入力整合","",SUM(L19:N19))</x:f>
      </x:c>
      <x:c r="P19" s="85" t="str">
        <x:f>IF(O19="","",I19-O19)</x:f>
      </x:c>
      <x:c r="Q19" s="85" t="str">
        <x:f>IF(O19="","",O19-F19)</x:f>
      </x:c>
      <x:c r="R19" s="84"/>
      <x:c r="S19" s="85" t="str">
        <x:f>IF(A19="","",IF(COUNT(M19,R19)&lt;2,"",M19-R19))</x:f>
      </x:c>
      <x:c r="T19" s="84"/>
      <x:c r="U19" s="84"/>
      <x:c r="V19" s="84"/>
      <x:c r="W19" s="85" t="str">
        <x:f>IF(A19="","",IF(COUNT(S19,T19:V19)&lt;&gt;4,"",S19-SUM(T19:V19)))</x:f>
      </x:c>
      <x:c r="X19" s="84"/>
      <x:c r="Y19" s="41" t="str">
        <x:f>IF(AND(A19&lt;&gt;"",COUNT(J19:K19)=2,K19&gt;J19),"発注超過・確認中",IF(A19="","",IF(OR(B19="",C19="",Z19="",COUNT(D19:E19,G19:H19,J19:K19,M19:N19,R19,T19:V19,X19)&lt;&gt;13),"要入力",IF(OR(D19&lt;0,F19&lt;0,G19&lt;0,I19&lt;0,J19&lt;0,K19&lt;0,M19&lt;0,N19&lt;0,R19&lt;0,X19&lt;0,K19&gt;J19,K19&gt;M19,X19&gt;L19,COUNTIF($A$7:$A$26,A19)&gt;1),"要確認","入力整合"))))</x:f>
      </x:c>
      <x:c r="Z19" s="37"/>
      <x:c r="AA19" s="48"/>
      <x:c r="AB19" s="50"/>
    </x:row>
    <x:row r="20" ht="30" customHeight="1">
      <x:c r="A20" s="37"/>
      <x:c r="B20" s="37"/>
      <x:c r="C20" s="48"/>
      <x:c r="D20" s="84"/>
      <x:c r="E20" s="84"/>
      <x:c r="F20" s="85" t="str">
        <x:f>IF(A20="","",IF(COUNT(D20:E20)&lt;2,"",SUM(D20:E20)))</x:f>
      </x:c>
      <x:c r="G20" s="84"/>
      <x:c r="H20" s="84"/>
      <x:c r="I20" s="85" t="str">
        <x:f>IF(A20="","",IF(COUNT(G20:H20)&lt;2,"",SUM(G20:H20)))</x:f>
      </x:c>
      <x:c r="J20" s="84"/>
      <x:c r="K20" s="84"/>
      <x:c r="L20" s="85" t="str">
        <x:f>IF(A20="","",IF(COUNT(J20:K20)&lt;2,"",J20-K20))</x:f>
      </x:c>
      <x:c r="M20" s="84"/>
      <x:c r="N20" s="84"/>
      <x:c r="O20" s="85" t="str">
        <x:f>IF(Y20&lt;&gt;"入力整合","",SUM(L20:N20))</x:f>
      </x:c>
      <x:c r="P20" s="85" t="str">
        <x:f>IF(O20="","",I20-O20)</x:f>
      </x:c>
      <x:c r="Q20" s="85" t="str">
        <x:f>IF(O20="","",O20-F20)</x:f>
      </x:c>
      <x:c r="R20" s="84"/>
      <x:c r="S20" s="85" t="str">
        <x:f>IF(A20="","",IF(COUNT(M20,R20)&lt;2,"",M20-R20))</x:f>
      </x:c>
      <x:c r="T20" s="84"/>
      <x:c r="U20" s="84"/>
      <x:c r="V20" s="84"/>
      <x:c r="W20" s="85" t="str">
        <x:f>IF(A20="","",IF(COUNT(S20,T20:V20)&lt;&gt;4,"",S20-SUM(T20:V20)))</x:f>
      </x:c>
      <x:c r="X20" s="84"/>
      <x:c r="Y20" s="41" t="str">
        <x:f>IF(AND(A20&lt;&gt;"",COUNT(J20:K20)=2,K20&gt;J20),"発注超過・確認中",IF(A20="","",IF(OR(B20="",C20="",Z20="",COUNT(D20:E20,G20:H20,J20:K20,M20:N20,R20,T20:V20,X20)&lt;&gt;13),"要入力",IF(OR(D20&lt;0,F20&lt;0,G20&lt;0,I20&lt;0,J20&lt;0,K20&lt;0,M20&lt;0,N20&lt;0,R20&lt;0,X20&lt;0,K20&gt;J20,K20&gt;M20,X20&gt;L20,COUNTIF($A$7:$A$26,A20)&gt;1),"要確認","入力整合"))))</x:f>
      </x:c>
      <x:c r="Z20" s="37"/>
      <x:c r="AA20" s="48"/>
      <x:c r="AB20" s="50"/>
    </x:row>
    <x:row r="21" ht="30" customHeight="1">
      <x:c r="A21" s="37"/>
      <x:c r="B21" s="37"/>
      <x:c r="C21" s="48"/>
      <x:c r="D21" s="84"/>
      <x:c r="E21" s="84"/>
      <x:c r="F21" s="85" t="str">
        <x:f>IF(A21="","",IF(COUNT(D21:E21)&lt;2,"",SUM(D21:E21)))</x:f>
      </x:c>
      <x:c r="G21" s="84"/>
      <x:c r="H21" s="84"/>
      <x:c r="I21" s="85" t="str">
        <x:f>IF(A21="","",IF(COUNT(G21:H21)&lt;2,"",SUM(G21:H21)))</x:f>
      </x:c>
      <x:c r="J21" s="84"/>
      <x:c r="K21" s="84"/>
      <x:c r="L21" s="85" t="str">
        <x:f>IF(A21="","",IF(COUNT(J21:K21)&lt;2,"",J21-K21))</x:f>
      </x:c>
      <x:c r="M21" s="84"/>
      <x:c r="N21" s="84"/>
      <x:c r="O21" s="85" t="str">
        <x:f>IF(Y21&lt;&gt;"入力整合","",SUM(L21:N21))</x:f>
      </x:c>
      <x:c r="P21" s="85" t="str">
        <x:f>IF(O21="","",I21-O21)</x:f>
      </x:c>
      <x:c r="Q21" s="85" t="str">
        <x:f>IF(O21="","",O21-F21)</x:f>
      </x:c>
      <x:c r="R21" s="84"/>
      <x:c r="S21" s="85" t="str">
        <x:f>IF(A21="","",IF(COUNT(M21,R21)&lt;2,"",M21-R21))</x:f>
      </x:c>
      <x:c r="T21" s="84"/>
      <x:c r="U21" s="84"/>
      <x:c r="V21" s="84"/>
      <x:c r="W21" s="85" t="str">
        <x:f>IF(A21="","",IF(COUNT(S21,T21:V21)&lt;&gt;4,"",S21-SUM(T21:V21)))</x:f>
      </x:c>
      <x:c r="X21" s="84"/>
      <x:c r="Y21" s="41" t="str">
        <x:f>IF(AND(A21&lt;&gt;"",COUNT(J21:K21)=2,K21&gt;J21),"発注超過・確認中",IF(A21="","",IF(OR(B21="",C21="",Z21="",COUNT(D21:E21,G21:H21,J21:K21,M21:N21,R21,T21:V21,X21)&lt;&gt;13),"要入力",IF(OR(D21&lt;0,F21&lt;0,G21&lt;0,I21&lt;0,J21&lt;0,K21&lt;0,M21&lt;0,N21&lt;0,R21&lt;0,X21&lt;0,K21&gt;J21,K21&gt;M21,X21&gt;L21,COUNTIF($A$7:$A$26,A21)&gt;1),"要確認","入力整合"))))</x:f>
      </x:c>
      <x:c r="Z21" s="37"/>
      <x:c r="AA21" s="48"/>
      <x:c r="AB21" s="50"/>
    </x:row>
    <x:row r="22" ht="30" customHeight="1">
      <x:c r="A22" s="37"/>
      <x:c r="B22" s="37"/>
      <x:c r="C22" s="48"/>
      <x:c r="D22" s="84"/>
      <x:c r="E22" s="84"/>
      <x:c r="F22" s="85" t="str">
        <x:f>IF(A22="","",IF(COUNT(D22:E22)&lt;2,"",SUM(D22:E22)))</x:f>
      </x:c>
      <x:c r="G22" s="84"/>
      <x:c r="H22" s="84"/>
      <x:c r="I22" s="85" t="str">
        <x:f>IF(A22="","",IF(COUNT(G22:H22)&lt;2,"",SUM(G22:H22)))</x:f>
      </x:c>
      <x:c r="J22" s="84"/>
      <x:c r="K22" s="84"/>
      <x:c r="L22" s="85" t="str">
        <x:f>IF(A22="","",IF(COUNT(J22:K22)&lt;2,"",J22-K22))</x:f>
      </x:c>
      <x:c r="M22" s="84"/>
      <x:c r="N22" s="84"/>
      <x:c r="O22" s="85" t="str">
        <x:f>IF(Y22&lt;&gt;"入力整合","",SUM(L22:N22))</x:f>
      </x:c>
      <x:c r="P22" s="85" t="str">
        <x:f>IF(O22="","",I22-O22)</x:f>
      </x:c>
      <x:c r="Q22" s="85" t="str">
        <x:f>IF(O22="","",O22-F22)</x:f>
      </x:c>
      <x:c r="R22" s="84"/>
      <x:c r="S22" s="85" t="str">
        <x:f>IF(A22="","",IF(COUNT(M22,R22)&lt;2,"",M22-R22))</x:f>
      </x:c>
      <x:c r="T22" s="84"/>
      <x:c r="U22" s="84"/>
      <x:c r="V22" s="84"/>
      <x:c r="W22" s="85" t="str">
        <x:f>IF(A22="","",IF(COUNT(S22,T22:V22)&lt;&gt;4,"",S22-SUM(T22:V22)))</x:f>
      </x:c>
      <x:c r="X22" s="84"/>
      <x:c r="Y22" s="41" t="str">
        <x:f>IF(AND(A22&lt;&gt;"",COUNT(J22:K22)=2,K22&gt;J22),"発注超過・確認中",IF(A22="","",IF(OR(B22="",C22="",Z22="",COUNT(D22:E22,G22:H22,J22:K22,M22:N22,R22,T22:V22,X22)&lt;&gt;13),"要入力",IF(OR(D22&lt;0,F22&lt;0,G22&lt;0,I22&lt;0,J22&lt;0,K22&lt;0,M22&lt;0,N22&lt;0,R22&lt;0,X22&lt;0,K22&gt;J22,K22&gt;M22,X22&gt;L22,COUNTIF($A$7:$A$26,A22)&gt;1),"要確認","入力整合"))))</x:f>
      </x:c>
      <x:c r="Z22" s="37"/>
      <x:c r="AA22" s="48"/>
      <x:c r="AB22" s="50"/>
    </x:row>
    <x:row r="23" ht="30" customHeight="1">
      <x:c r="A23" s="37"/>
      <x:c r="B23" s="37"/>
      <x:c r="C23" s="48"/>
      <x:c r="D23" s="84"/>
      <x:c r="E23" s="84"/>
      <x:c r="F23" s="85" t="str">
        <x:f>IF(A23="","",IF(COUNT(D23:E23)&lt;2,"",SUM(D23:E23)))</x:f>
      </x:c>
      <x:c r="G23" s="84"/>
      <x:c r="H23" s="84"/>
      <x:c r="I23" s="85" t="str">
        <x:f>IF(A23="","",IF(COUNT(G23:H23)&lt;2,"",SUM(G23:H23)))</x:f>
      </x:c>
      <x:c r="J23" s="84"/>
      <x:c r="K23" s="84"/>
      <x:c r="L23" s="85" t="str">
        <x:f>IF(A23="","",IF(COUNT(J23:K23)&lt;2,"",J23-K23))</x:f>
      </x:c>
      <x:c r="M23" s="84"/>
      <x:c r="N23" s="84"/>
      <x:c r="O23" s="85" t="str">
        <x:f>IF(Y23&lt;&gt;"入力整合","",SUM(L23:N23))</x:f>
      </x:c>
      <x:c r="P23" s="85" t="str">
        <x:f>IF(O23="","",I23-O23)</x:f>
      </x:c>
      <x:c r="Q23" s="85" t="str">
        <x:f>IF(O23="","",O23-F23)</x:f>
      </x:c>
      <x:c r="R23" s="84"/>
      <x:c r="S23" s="85" t="str">
        <x:f>IF(A23="","",IF(COUNT(M23,R23)&lt;2,"",M23-R23))</x:f>
      </x:c>
      <x:c r="T23" s="84"/>
      <x:c r="U23" s="84"/>
      <x:c r="V23" s="84"/>
      <x:c r="W23" s="85" t="str">
        <x:f>IF(A23="","",IF(COUNT(S23,T23:V23)&lt;&gt;4,"",S23-SUM(T23:V23)))</x:f>
      </x:c>
      <x:c r="X23" s="84"/>
      <x:c r="Y23" s="41" t="str">
        <x:f>IF(AND(A23&lt;&gt;"",COUNT(J23:K23)=2,K23&gt;J23),"発注超過・確認中",IF(A23="","",IF(OR(B23="",C23="",Z23="",COUNT(D23:E23,G23:H23,J23:K23,M23:N23,R23,T23:V23,X23)&lt;&gt;13),"要入力",IF(OR(D23&lt;0,F23&lt;0,G23&lt;0,I23&lt;0,J23&lt;0,K23&lt;0,M23&lt;0,N23&lt;0,R23&lt;0,X23&lt;0,K23&gt;J23,K23&gt;M23,X23&gt;L23,COUNTIF($A$7:$A$26,A23)&gt;1),"要確認","入力整合"))))</x:f>
      </x:c>
      <x:c r="Z23" s="37"/>
      <x:c r="AA23" s="48"/>
      <x:c r="AB23" s="50"/>
    </x:row>
    <x:row r="24" ht="30" customHeight="1">
      <x:c r="A24" s="37"/>
      <x:c r="B24" s="37"/>
      <x:c r="C24" s="48"/>
      <x:c r="D24" s="84"/>
      <x:c r="E24" s="84"/>
      <x:c r="F24" s="85" t="str">
        <x:f>IF(A24="","",IF(COUNT(D24:E24)&lt;2,"",SUM(D24:E24)))</x:f>
      </x:c>
      <x:c r="G24" s="84"/>
      <x:c r="H24" s="84"/>
      <x:c r="I24" s="85" t="str">
        <x:f>IF(A24="","",IF(COUNT(G24:H24)&lt;2,"",SUM(G24:H24)))</x:f>
      </x:c>
      <x:c r="J24" s="84"/>
      <x:c r="K24" s="84"/>
      <x:c r="L24" s="85" t="str">
        <x:f>IF(A24="","",IF(COUNT(J24:K24)&lt;2,"",J24-K24))</x:f>
      </x:c>
      <x:c r="M24" s="84"/>
      <x:c r="N24" s="84"/>
      <x:c r="O24" s="85" t="str">
        <x:f>IF(Y24&lt;&gt;"入力整合","",SUM(L24:N24))</x:f>
      </x:c>
      <x:c r="P24" s="85" t="str">
        <x:f>IF(O24="","",I24-O24)</x:f>
      </x:c>
      <x:c r="Q24" s="85" t="str">
        <x:f>IF(O24="","",O24-F24)</x:f>
      </x:c>
      <x:c r="R24" s="84"/>
      <x:c r="S24" s="85" t="str">
        <x:f>IF(A24="","",IF(COUNT(M24,R24)&lt;2,"",M24-R24))</x:f>
      </x:c>
      <x:c r="T24" s="84"/>
      <x:c r="U24" s="84"/>
      <x:c r="V24" s="84"/>
      <x:c r="W24" s="85" t="str">
        <x:f>IF(A24="","",IF(COUNT(S24,T24:V24)&lt;&gt;4,"",S24-SUM(T24:V24)))</x:f>
      </x:c>
      <x:c r="X24" s="84"/>
      <x:c r="Y24" s="41" t="str">
        <x:f>IF(AND(A24&lt;&gt;"",COUNT(J24:K24)=2,K24&gt;J24),"発注超過・確認中",IF(A24="","",IF(OR(B24="",C24="",Z24="",COUNT(D24:E24,G24:H24,J24:K24,M24:N24,R24,T24:V24,X24)&lt;&gt;13),"要入力",IF(OR(D24&lt;0,F24&lt;0,G24&lt;0,I24&lt;0,J24&lt;0,K24&lt;0,M24&lt;0,N24&lt;0,R24&lt;0,X24&lt;0,K24&gt;J24,K24&gt;M24,X24&gt;L24,COUNTIF($A$7:$A$26,A24)&gt;1),"要確認","入力整合"))))</x:f>
      </x:c>
      <x:c r="Z24" s="37"/>
      <x:c r="AA24" s="48"/>
      <x:c r="AB24" s="50"/>
    </x:row>
    <x:row r="25" ht="30" customHeight="1">
      <x:c r="A25" s="37"/>
      <x:c r="B25" s="37"/>
      <x:c r="C25" s="48"/>
      <x:c r="D25" s="84"/>
      <x:c r="E25" s="84"/>
      <x:c r="F25" s="85" t="str">
        <x:f>IF(A25="","",IF(COUNT(D25:E25)&lt;2,"",SUM(D25:E25)))</x:f>
      </x:c>
      <x:c r="G25" s="84"/>
      <x:c r="H25" s="84"/>
      <x:c r="I25" s="85" t="str">
        <x:f>IF(A25="","",IF(COUNT(G25:H25)&lt;2,"",SUM(G25:H25)))</x:f>
      </x:c>
      <x:c r="J25" s="84"/>
      <x:c r="K25" s="84"/>
      <x:c r="L25" s="85" t="str">
        <x:f>IF(A25="","",IF(COUNT(J25:K25)&lt;2,"",J25-K25))</x:f>
      </x:c>
      <x:c r="M25" s="84"/>
      <x:c r="N25" s="84"/>
      <x:c r="O25" s="85" t="str">
        <x:f>IF(Y25&lt;&gt;"入力整合","",SUM(L25:N25))</x:f>
      </x:c>
      <x:c r="P25" s="85" t="str">
        <x:f>IF(O25="","",I25-O25)</x:f>
      </x:c>
      <x:c r="Q25" s="85" t="str">
        <x:f>IF(O25="","",O25-F25)</x:f>
      </x:c>
      <x:c r="R25" s="84"/>
      <x:c r="S25" s="85" t="str">
        <x:f>IF(A25="","",IF(COUNT(M25,R25)&lt;2,"",M25-R25))</x:f>
      </x:c>
      <x:c r="T25" s="84"/>
      <x:c r="U25" s="84"/>
      <x:c r="V25" s="84"/>
      <x:c r="W25" s="85" t="str">
        <x:f>IF(A25="","",IF(COUNT(S25,T25:V25)&lt;&gt;4,"",S25-SUM(T25:V25)))</x:f>
      </x:c>
      <x:c r="X25" s="84"/>
      <x:c r="Y25" s="41" t="str">
        <x:f>IF(AND(A25&lt;&gt;"",COUNT(J25:K25)=2,K25&gt;J25),"発注超過・確認中",IF(A25="","",IF(OR(B25="",C25="",Z25="",COUNT(D25:E25,G25:H25,J25:K25,M25:N25,R25,T25:V25,X25)&lt;&gt;13),"要入力",IF(OR(D25&lt;0,F25&lt;0,G25&lt;0,I25&lt;0,J25&lt;0,K25&lt;0,M25&lt;0,N25&lt;0,R25&lt;0,X25&lt;0,K25&gt;J25,K25&gt;M25,X25&gt;L25,COUNTIF($A$7:$A$26,A25)&gt;1),"要確認","入力整合"))))</x:f>
      </x:c>
      <x:c r="Z25" s="37"/>
      <x:c r="AA25" s="48"/>
      <x:c r="AB25" s="50"/>
    </x:row>
    <x:row r="26" ht="30" customHeight="1">
      <x:c r="A26" s="37"/>
      <x:c r="B26" s="37"/>
      <x:c r="C26" s="48"/>
      <x:c r="D26" s="84"/>
      <x:c r="E26" s="84"/>
      <x:c r="F26" s="85" t="str">
        <x:f>IF(A26="","",IF(COUNT(D26:E26)&lt;2,"",SUM(D26:E26)))</x:f>
      </x:c>
      <x:c r="G26" s="84"/>
      <x:c r="H26" s="84"/>
      <x:c r="I26" s="85" t="str">
        <x:f>IF(A26="","",IF(COUNT(G26:H26)&lt;2,"",SUM(G26:H26)))</x:f>
      </x:c>
      <x:c r="J26" s="84"/>
      <x:c r="K26" s="84"/>
      <x:c r="L26" s="85" t="str">
        <x:f>IF(A26="","",IF(COUNT(J26:K26)&lt;2,"",J26-K26))</x:f>
      </x:c>
      <x:c r="M26" s="84"/>
      <x:c r="N26" s="84"/>
      <x:c r="O26" s="85" t="str">
        <x:f>IF(Y26&lt;&gt;"入力整合","",SUM(L26:N26))</x:f>
      </x:c>
      <x:c r="P26" s="85" t="str">
        <x:f>IF(O26="","",I26-O26)</x:f>
      </x:c>
      <x:c r="Q26" s="85" t="str">
        <x:f>IF(O26="","",O26-F26)</x:f>
      </x:c>
      <x:c r="R26" s="84"/>
      <x:c r="S26" s="85" t="str">
        <x:f>IF(A26="","",IF(COUNT(M26,R26)&lt;2,"",M26-R26))</x:f>
      </x:c>
      <x:c r="T26" s="84"/>
      <x:c r="U26" s="84"/>
      <x:c r="V26" s="84"/>
      <x:c r="W26" s="85" t="str">
        <x:f>IF(A26="","",IF(COUNT(S26,T26:V26)&lt;&gt;4,"",S26-SUM(T26:V26)))</x:f>
      </x:c>
      <x:c r="X26" s="84"/>
      <x:c r="Y26" s="41" t="str">
        <x:f>IF(AND(A26&lt;&gt;"",COUNT(J26:K26)=2,K26&gt;J26),"発注超過・確認中",IF(A26="","",IF(OR(B26="",C26="",Z26="",COUNT(D26:E26,G26:H26,J26:K26,M26:N26,R26,T26:V26,X26)&lt;&gt;13),"要入力",IF(OR(D26&lt;0,F26&lt;0,G26&lt;0,I26&lt;0,J26&lt;0,K26&lt;0,M26&lt;0,N26&lt;0,R26&lt;0,X26&lt;0,K26&gt;J26,K26&gt;M26,X26&gt;L26,COUNTIF($A$7:$A$26,A26)&gt;1),"要確認","入力整合"))))</x:f>
      </x:c>
      <x:c r="Z26" s="37"/>
      <x:c r="AA26" s="48"/>
      <x:c r="AB26" s="50"/>
    </x:row>
    <x:row r="27" ht="26" customHeight="1">
      <x:c r="A27" s="11"/>
      <x:c r="B27" s="11"/>
      <x:c r="C27" s="11"/>
      <x:c r="D27" s="11"/>
      <x:c r="E27" s="11"/>
      <x:c r="F27" s="11"/>
      <x:c r="G27" s="11"/>
      <x:c r="H27" s="11"/>
      <x:c r="I27" s="11"/>
      <x:c r="J27" s="11"/>
      <x:c r="K27" s="11"/>
      <x:c r="L27" s="11"/>
      <x:c r="M27" s="11"/>
      <x:c r="N27" s="11"/>
      <x:c r="O27" s="11"/>
      <x:c r="P27" s="11"/>
      <x:c r="Q27" s="11"/>
      <x:c r="R27" s="11"/>
      <x:c r="S27" s="11"/>
      <x:c r="T27" s="11"/>
      <x:c r="U27" s="11"/>
      <x:c r="V27" s="11"/>
      <x:c r="W27" s="11"/>
      <x:c r="X27" s="11"/>
      <x:c r="Y27" s="11"/>
      <x:c r="Z27" s="11"/>
      <x:c r="AA27" s="11"/>
      <x:c r="AB27" s="11"/>
    </x:row>
    <x:row r="28" ht="26" customHeight="1">
      <x:c r="A28" s="11"/>
      <x:c r="B28" s="11"/>
      <x:c r="C28" s="11"/>
      <x:c r="D28" s="11"/>
      <x:c r="E28" s="11"/>
      <x:c r="F28" s="11"/>
      <x:c r="G28" s="11"/>
      <x:c r="H28" s="11"/>
      <x:c r="I28" s="11"/>
      <x:c r="J28" s="11"/>
      <x:c r="K28" s="11"/>
      <x:c r="L28" s="11"/>
      <x:c r="M28" s="11"/>
      <x:c r="N28" s="11"/>
      <x:c r="O28" s="11"/>
      <x:c r="P28" s="11"/>
      <x:c r="Q28" s="11"/>
      <x:c r="R28" s="11"/>
      <x:c r="S28" s="11"/>
      <x:c r="T28" s="11"/>
      <x:c r="U28" s="11"/>
      <x:c r="V28" s="11"/>
      <x:c r="W28" s="11"/>
      <x:c r="X28" s="11"/>
      <x:c r="Y28" s="11"/>
      <x:c r="Z28" s="11"/>
      <x:c r="AA28" s="11"/>
      <x:c r="AB28" s="11"/>
    </x:row>
    <x:row r="29" ht="26" customHeight="1">
      <x:c r="A29" s="11"/>
      <x:c r="B29" s="11"/>
      <x:c r="C29" s="11"/>
      <x:c r="D29" s="11"/>
      <x:c r="E29" s="11"/>
      <x:c r="F29" s="11"/>
      <x:c r="G29" s="11"/>
      <x:c r="H29" s="11"/>
      <x:c r="I29" s="11"/>
      <x:c r="J29" s="11"/>
      <x:c r="K29" s="11"/>
      <x:c r="L29" s="11"/>
      <x:c r="M29" s="11"/>
      <x:c r="N29" s="11"/>
      <x:c r="O29" s="11"/>
      <x:c r="P29" s="11"/>
      <x:c r="Q29" s="11"/>
      <x:c r="R29" s="11"/>
      <x:c r="S29" s="11"/>
      <x:c r="T29" s="11"/>
      <x:c r="U29" s="11"/>
      <x:c r="V29" s="11"/>
      <x:c r="W29" s="11"/>
      <x:c r="X29" s="11"/>
      <x:c r="Y29" s="11"/>
      <x:c r="Z29" s="11"/>
      <x:c r="AA29" s="11"/>
      <x:c r="AB29" s="11"/>
    </x:row>
    <x:row r="30" ht="26" customHeight="1">
      <x:c r="A30" s="11"/>
      <x:c r="B30" s="11"/>
      <x:c r="C30" s="11"/>
      <x:c r="D30" s="11"/>
      <x:c r="E30" s="11"/>
      <x:c r="F30" s="11"/>
      <x:c r="G30" s="11"/>
      <x:c r="H30" s="11"/>
      <x:c r="I30" s="11"/>
      <x:c r="J30" s="11"/>
      <x:c r="K30" s="11"/>
      <x:c r="L30" s="11"/>
      <x:c r="M30" s="11"/>
      <x:c r="N30" s="11"/>
      <x:c r="O30" s="11"/>
      <x:c r="P30" s="11"/>
      <x:c r="Q30" s="11"/>
      <x:c r="R30" s="11"/>
      <x:c r="S30" s="11"/>
      <x:c r="T30" s="11"/>
      <x:c r="U30" s="11"/>
      <x:c r="V30" s="11"/>
      <x:c r="W30" s="11"/>
      <x:c r="X30" s="11"/>
      <x:c r="Y30" s="11"/>
      <x:c r="Z30" s="11"/>
      <x:c r="AA30" s="11"/>
      <x:c r="AB30" s="11"/>
    </x:row>
  </x:sheetData>
  <x:mergeCells>
    <x:mergeCell ref="A1:AB1"/>
    <x:mergeCell ref="A2:AB2"/>
    <x:mergeCell ref="A3:AB3"/>
  </x:mergeCells>
  <x:conditionalFormatting sqref="W7:W26">
    <x:cfRule type="cellIs" dxfId="0" priority="1" operator="notEqual">
      <x:formula>0</x:formula>
    </x:cfRule>
  </x:conditionalFormatting>
  <x:conditionalFormatting sqref="Q7:Q26">
    <x:cfRule type="cellIs" dxfId="1" priority="2" operator="greaterThan">
      <x:formula>0</x:formula>
    </x:cfRule>
  </x:conditionalFormatting>
  <x:conditionalFormatting sqref="Y7:Y26">
    <x:cfRule type="expression" dxfId="2" priority="3">
      <x:formula>AND($A7&lt;&gt;"",$Y7&lt;&gt;"入力整合")</x:formula>
    </x:cfRule>
  </x:conditionalFormatting>
  <x:dataValidations count="1">
    <x:dataValidation type="list" sqref="B7:B26">
      <x:formula1>"v1,v2,v3,v4,v5"</x:formula1>
    </x:dataValidation>
  </x:dataValidations>
  <x:pageMargins left="0.7" right="0.7" top="0.75" bottom="0.75" header="0.3" footer="0.3"/>
  <x:legacyDrawing xmlns:r="http://schemas.openxmlformats.org/officeDocument/2006/relationships" r:id="R2738a988593e4cb1"/>
</x:worksheet>
</file>

<file path=xl/worksheets/sheet3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0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  <x:col min="9" max="9" width="15" hidden="0" customWidth="1"/>
    <x:col min="10" max="10" width="15" hidden="0" customWidth="1"/>
    <x:col min="11" max="11" width="15" hidden="0" customWidth="1"/>
    <x:col min="12" max="12" width="15" hidden="0" customWidth="1"/>
    <x:col min="13" max="13" width="15" hidden="0" customWidth="1"/>
    <x:col min="14" max="14" width="15" hidden="0" customWidth="1"/>
    <x:col min="15" max="15" width="15" hidden="0" customWidth="1"/>
    <x:col min="16" max="16" width="15" hidden="0" customWidth="1"/>
    <x:col min="17" max="17" width="15" hidden="0" customWidth="1"/>
    <x:col min="18" max="18" width="15" hidden="0" customWidth="1"/>
    <x:col min="19" max="19" width="15" hidden="0" customWidth="1"/>
    <x:col min="20" max="20" width="15" hidden="0" customWidth="1"/>
    <x:col min="21" max="21" width="15" hidden="0" customWidth="1"/>
    <x:col min="22" max="22" width="15" hidden="0" customWidth="1"/>
    <x:col min="23" max="23" width="15" hidden="0" customWidth="1"/>
    <x:col min="24" max="24" width="22" hidden="0" customWidth="1"/>
    <x:col min="25" max="25" width="25" hidden="0" customWidth="1"/>
    <x:col min="26" max="26" width="24" hidden="0" customWidth="1"/>
    <x:col min="27" max="27" width="15" hidden="0" customWidth="1"/>
    <x:col min="28" max="28" width="40" hidden="0" customWidth="1"/>
  </x:cols>
  <x:sheetData>
    <x:row r="1" ht="38" customHeight="1">
      <x:c r="A1" s="14" t="str">
        <x:v>未記入｜集計額入力テンプレート</x:v>
      </x:c>
      <x:c r="B1" s="14"/>
      <x:c r="C1" s="14"/>
      <x:c r="D1" s="14"/>
      <x:c r="E1" s="14"/>
      <x:c r="F1" s="14"/>
      <x:c r="G1" s="14"/>
      <x:c r="H1" s="14"/>
      <x:c r="I1" s="14"/>
      <x:c r="J1" s="14"/>
      <x:c r="K1" s="14"/>
      <x:c r="L1" s="14"/>
      <x:c r="M1" s="14"/>
      <x:c r="N1" s="14"/>
      <x:c r="O1" s="14"/>
      <x:c r="P1" s="14"/>
      <x:c r="Q1" s="14"/>
      <x:c r="R1" s="14"/>
      <x:c r="S1" s="14"/>
      <x:c r="T1" s="14"/>
      <x:c r="U1" s="14"/>
      <x:c r="V1" s="14"/>
      <x:c r="W1" s="14"/>
      <x:c r="X1" s="14"/>
      <x:c r="Y1" s="14"/>
      <x:c r="Z1" s="14"/>
      <x:c r="AA1" s="14"/>
      <x:c r="AB1" s="14"/>
    </x:row>
    <x:row r="2" ht="34" customHeight="1">
      <x:c r="A2" s="30" t="str">
        <x:v>単位：万円（売上・仕入等は税抜）｜青字セルへ入力。黒字は計算式。実績・発注・会計は案件開始から基準日までの累計。</x:v>
      </x:c>
      <x:c r="B2" s="30"/>
      <x:c r="C2" s="30"/>
      <x:c r="D2" s="30"/>
      <x:c r="E2" s="30"/>
      <x:c r="F2" s="30"/>
      <x:c r="G2" s="30"/>
      <x:c r="H2" s="30"/>
      <x:c r="I2" s="30"/>
      <x:c r="J2" s="30"/>
      <x:c r="K2" s="30"/>
      <x:c r="L2" s="30"/>
      <x:c r="M2" s="30"/>
      <x:c r="N2" s="30"/>
      <x:c r="O2" s="30"/>
      <x:c r="P2" s="30"/>
      <x:c r="Q2" s="30"/>
      <x:c r="R2" s="30"/>
      <x:c r="S2" s="30"/>
      <x:c r="T2" s="30"/>
      <x:c r="U2" s="30"/>
      <x:c r="V2" s="30"/>
      <x:c r="W2" s="30"/>
      <x:c r="X2" s="30"/>
      <x:c r="Y2" s="30"/>
      <x:c r="Z2" s="30"/>
      <x:c r="AA2" s="30"/>
      <x:c r="AB2" s="30"/>
    </x:row>
    <x:row r="3" ht="32" customHeight="1">
      <x:c r="A3" s="30" t="str">
        <x:v>必須数値はゼロも入力／請求未着は未実績の内数／予算差＝完成見込−改訂予算／会計差＝実績−会計実績／自動で会計承認・案件完了にはしません。</x:v>
      </x:c>
      <x:c r="B3" s="30"/>
      <x:c r="C3" s="30"/>
      <x:c r="D3" s="30"/>
      <x:c r="E3" s="30"/>
      <x:c r="F3" s="30"/>
      <x:c r="G3" s="30"/>
      <x:c r="H3" s="30"/>
      <x:c r="I3" s="30"/>
      <x:c r="J3" s="30"/>
      <x:c r="K3" s="30"/>
      <x:c r="L3" s="30"/>
      <x:c r="M3" s="30"/>
      <x:c r="N3" s="30"/>
      <x:c r="O3" s="30"/>
      <x:c r="P3" s="30"/>
      <x:c r="Q3" s="30"/>
      <x:c r="R3" s="30"/>
      <x:c r="S3" s="30"/>
      <x:c r="T3" s="30"/>
      <x:c r="U3" s="30"/>
      <x:c r="V3" s="30"/>
      <x:c r="W3" s="30"/>
      <x:c r="X3" s="30"/>
      <x:c r="Y3" s="30"/>
      <x:c r="Z3" s="30"/>
      <x:c r="AA3" s="30"/>
      <x:c r="AB3" s="30"/>
    </x:row>
    <x:row r="4" ht="26" customHeight="1">
      <x:c r="A4" s="11"/>
      <x:c r="B4" s="11"/>
      <x:c r="C4" s="11"/>
      <x:c r="D4" s="11"/>
      <x:c r="E4" s="11"/>
      <x:c r="F4" s="11"/>
      <x:c r="G4" s="11"/>
      <x:c r="H4" s="11"/>
      <x:c r="I4" s="11"/>
      <x:c r="J4" s="11"/>
      <x:c r="K4" s="11"/>
      <x:c r="L4" s="11"/>
      <x:c r="M4" s="11"/>
      <x:c r="N4" s="11"/>
      <x:c r="O4" s="11"/>
      <x:c r="P4" s="11"/>
      <x:c r="Q4" s="11"/>
      <x:c r="R4" s="11"/>
      <x:c r="S4" s="11"/>
      <x:c r="T4" s="11"/>
      <x:c r="U4" s="11"/>
      <x:c r="V4" s="11"/>
      <x:c r="W4" s="11"/>
      <x:c r="X4" s="11"/>
      <x:c r="Y4" s="11"/>
      <x:c r="Z4" s="11"/>
      <x:c r="AA4" s="11"/>
      <x:c r="AB4" s="11"/>
    </x:row>
    <x:row r="5" ht="26" customHeight="1">
      <x:c r="A5" s="11"/>
      <x:c r="B5" s="11"/>
      <x:c r="C5" s="11"/>
      <x:c r="D5" s="11"/>
      <x:c r="E5" s="11"/>
      <x:c r="F5" s="11"/>
      <x:c r="G5" s="11"/>
      <x:c r="H5" s="11"/>
      <x:c r="I5" s="11"/>
      <x:c r="J5" s="11"/>
      <x:c r="K5" s="11"/>
      <x:c r="L5" s="11"/>
      <x:c r="M5" s="11"/>
      <x:c r="N5" s="11"/>
      <x:c r="O5" s="11"/>
      <x:c r="P5" s="11"/>
      <x:c r="Q5" s="11"/>
      <x:c r="R5" s="11"/>
      <x:c r="S5" s="11"/>
      <x:c r="T5" s="11"/>
      <x:c r="U5" s="11"/>
      <x:c r="V5" s="11"/>
      <x:c r="W5" s="11"/>
      <x:c r="X5" s="11"/>
      <x:c r="Y5" s="11"/>
      <x:c r="Z5" s="11"/>
      <x:c r="AA5" s="11"/>
      <x:c r="AB5" s="11"/>
    </x:row>
    <x:row r="6" ht="46" customHeight="1">
      <x:c r="A6" s="33" t="str">
        <x:v>案件ID</x:v>
      </x:c>
      <x:c r="B6" s="33" t="str">
        <x:v>予算版</x:v>
      </x:c>
      <x:c r="C6" s="33" t="str">
        <x:v>集計基準日</x:v>
      </x:c>
      <x:c r="D6" s="33" t="str">
        <x:v>当初予算</x:v>
      </x:c>
      <x:c r="E6" s="33" t="str">
        <x:v>承認済追加予算</x:v>
      </x:c>
      <x:c r="F6" s="33" t="str">
        <x:v>改訂予算</x:v>
      </x:c>
      <x:c r="G6" s="33" t="str">
        <x:v>当初売上見込</x:v>
      </x:c>
      <x:c r="H6" s="33" t="str">
        <x:v>承認済追加売上</x:v>
      </x:c>
      <x:c r="I6" s="33" t="str">
        <x:v>売上見込</x:v>
      </x:c>
      <x:c r="J6" s="33" t="str">
        <x:v>発注額</x:v>
      </x:c>
      <x:c r="K6" s="33" t="str">
        <x:v>発注対応実績</x:v>
      </x:c>
      <x:c r="L6" s="33" t="str">
        <x:v>未実績額</x:v>
      </x:c>
      <x:c r="M6" s="33" t="str">
        <x:v>実績額</x:v>
      </x:c>
      <x:c r="N6" s="33" t="str">
        <x:v>残作業見込</x:v>
      </x:c>
      <x:c r="O6" s="33" t="str">
        <x:v>完成見込</x:v>
      </x:c>
      <x:c r="P6" s="33" t="str">
        <x:v>見込利益</x:v>
      </x:c>
      <x:c r="Q6" s="33" t="str">
        <x:v>予算差</x:v>
      </x:c>
      <x:c r="R6" s="33" t="str">
        <x:v>会計実績</x:v>
      </x:c>
      <x:c r="S6" s="33" t="str">
        <x:v>会計差</x:v>
      </x:c>
      <x:c r="T6" s="33" t="str">
        <x:v>計上時期差</x:v>
      </x:c>
      <x:c r="U6" s="33" t="str">
        <x:v>単価・配賦差</x:v>
      </x:c>
      <x:c r="V6" s="33" t="str">
        <x:v>対象範囲差</x:v>
      </x:c>
      <x:c r="W6" s="33" t="str">
        <x:v>未説明差</x:v>
      </x:c>
      <x:c r="X6" s="33" t="str">
        <x:v>請求未着見込（内数）</x:v>
      </x:c>
      <x:c r="Y6" s="33" t="str">
        <x:v>入力検査</x:v>
      </x:c>
      <x:c r="Z6" s="33" t="str">
        <x:v>照合担当</x:v>
      </x:c>
      <x:c r="AA6" s="33" t="str">
        <x:v>確認日</x:v>
      </x:c>
      <x:c r="AB6" s="33" t="str">
        <x:v>照合メモ</x:v>
      </x:c>
    </x:row>
    <x:row r="7" ht="30" customHeight="1">
      <x:c r="A7" s="37"/>
      <x:c r="B7" s="37"/>
      <x:c r="C7" s="48"/>
      <x:c r="D7" s="84"/>
      <x:c r="E7" s="84"/>
      <x:c r="F7" s="85" t="str">
        <x:f>IF(A7="","",IF(COUNT(D7:E7)&lt;2,"",SUM(D7:E7)))</x:f>
      </x:c>
      <x:c r="G7" s="84"/>
      <x:c r="H7" s="84"/>
      <x:c r="I7" s="85" t="str">
        <x:f>IF(A7="","",IF(COUNT(G7:H7)&lt;2,"",SUM(G7:H7)))</x:f>
      </x:c>
      <x:c r="J7" s="84"/>
      <x:c r="K7" s="84"/>
      <x:c r="L7" s="85" t="str">
        <x:f>IF(A7="","",IF(COUNT(J7:K7)&lt;2,"",J7-K7))</x:f>
      </x:c>
      <x:c r="M7" s="84"/>
      <x:c r="N7" s="84"/>
      <x:c r="O7" s="85" t="str">
        <x:f>IF(Y7&lt;&gt;"入力整合","",SUM(L7:N7))</x:f>
      </x:c>
      <x:c r="P7" s="85" t="str">
        <x:f>IF(O7="","",I7-O7)</x:f>
      </x:c>
      <x:c r="Q7" s="85" t="str">
        <x:f>IF(O7="","",O7-F7)</x:f>
      </x:c>
      <x:c r="R7" s="84"/>
      <x:c r="S7" s="85" t="str">
        <x:f>IF(A7="","",IF(COUNT(M7,R7)&lt;2,"",M7-R7))</x:f>
      </x:c>
      <x:c r="T7" s="84"/>
      <x:c r="U7" s="84"/>
      <x:c r="V7" s="84"/>
      <x:c r="W7" s="85" t="str">
        <x:f>IF(A7="","",IF(COUNT(S7,T7:V7)&lt;&gt;4,"",S7-SUM(T7:V7)))</x:f>
      </x:c>
      <x:c r="X7" s="84"/>
      <x:c r="Y7" s="41" t="str">
        <x:f>IF(AND(A7&lt;&gt;"",COUNT(J7:K7)=2,K7&gt;J7),"発注超過・確認中",IF(A7="","",IF(OR(B7="",C7="",Z7="",COUNT(D7:E7,G7:H7,J7:K7,M7:N7,R7,T7:V7,X7)&lt;&gt;13),"要入力",IF(OR(D7&lt;0,F7&lt;0,G7&lt;0,I7&lt;0,J7&lt;0,K7&lt;0,M7&lt;0,N7&lt;0,R7&lt;0,X7&lt;0,K7&gt;J7,K7&gt;M7,X7&gt;L7,COUNTIF($A$7:$A$26,A7)&gt;1),"要確認","入力整合"))))</x:f>
      </x:c>
      <x:c r="Z7" s="37"/>
      <x:c r="AA7" s="48"/>
      <x:c r="AB7" s="50"/>
    </x:row>
    <x:row r="8" ht="30" customHeight="1">
      <x:c r="A8" s="37"/>
      <x:c r="B8" s="37"/>
      <x:c r="C8" s="48"/>
      <x:c r="D8" s="84"/>
      <x:c r="E8" s="84"/>
      <x:c r="F8" s="85" t="str">
        <x:f>IF(A8="","",IF(COUNT(D8:E8)&lt;2,"",SUM(D8:E8)))</x:f>
      </x:c>
      <x:c r="G8" s="84"/>
      <x:c r="H8" s="84"/>
      <x:c r="I8" s="85" t="str">
        <x:f>IF(A8="","",IF(COUNT(G8:H8)&lt;2,"",SUM(G8:H8)))</x:f>
      </x:c>
      <x:c r="J8" s="84"/>
      <x:c r="K8" s="84"/>
      <x:c r="L8" s="85" t="str">
        <x:f>IF(A8="","",IF(COUNT(J8:K8)&lt;2,"",J8-K8))</x:f>
      </x:c>
      <x:c r="M8" s="84"/>
      <x:c r="N8" s="84"/>
      <x:c r="O8" s="85" t="str">
        <x:f>IF(Y8&lt;&gt;"入力整合","",SUM(L8:N8))</x:f>
      </x:c>
      <x:c r="P8" s="85" t="str">
        <x:f>IF(O8="","",I8-O8)</x:f>
      </x:c>
      <x:c r="Q8" s="85" t="str">
        <x:f>IF(O8="","",O8-F8)</x:f>
      </x:c>
      <x:c r="R8" s="84"/>
      <x:c r="S8" s="85" t="str">
        <x:f>IF(A8="","",IF(COUNT(M8,R8)&lt;2,"",M8-R8))</x:f>
      </x:c>
      <x:c r="T8" s="84"/>
      <x:c r="U8" s="84"/>
      <x:c r="V8" s="84"/>
      <x:c r="W8" s="85" t="str">
        <x:f>IF(A8="","",IF(COUNT(S8,T8:V8)&lt;&gt;4,"",S8-SUM(T8:V8)))</x:f>
      </x:c>
      <x:c r="X8" s="84"/>
      <x:c r="Y8" s="41" t="str">
        <x:f>IF(AND(A8&lt;&gt;"",COUNT(J8:K8)=2,K8&gt;J8),"発注超過・確認中",IF(A8="","",IF(OR(B8="",C8="",Z8="",COUNT(D8:E8,G8:H8,J8:K8,M8:N8,R8,T8:V8,X8)&lt;&gt;13),"要入力",IF(OR(D8&lt;0,F8&lt;0,G8&lt;0,I8&lt;0,J8&lt;0,K8&lt;0,M8&lt;0,N8&lt;0,R8&lt;0,X8&lt;0,K8&gt;J8,K8&gt;M8,X8&gt;L8,COUNTIF($A$7:$A$26,A8)&gt;1),"要確認","入力整合"))))</x:f>
      </x:c>
      <x:c r="Z8" s="37"/>
      <x:c r="AA8" s="48"/>
      <x:c r="AB8" s="50"/>
    </x:row>
    <x:row r="9" ht="30" customHeight="1">
      <x:c r="A9" s="37"/>
      <x:c r="B9" s="37"/>
      <x:c r="C9" s="48"/>
      <x:c r="D9" s="84"/>
      <x:c r="E9" s="84"/>
      <x:c r="F9" s="85" t="str">
        <x:f>IF(A9="","",IF(COUNT(D9:E9)&lt;2,"",SUM(D9:E9)))</x:f>
      </x:c>
      <x:c r="G9" s="84"/>
      <x:c r="H9" s="84"/>
      <x:c r="I9" s="85" t="str">
        <x:f>IF(A9="","",IF(COUNT(G9:H9)&lt;2,"",SUM(G9:H9)))</x:f>
      </x:c>
      <x:c r="J9" s="84"/>
      <x:c r="K9" s="84"/>
      <x:c r="L9" s="85" t="str">
        <x:f>IF(A9="","",IF(COUNT(J9:K9)&lt;2,"",J9-K9))</x:f>
      </x:c>
      <x:c r="M9" s="84"/>
      <x:c r="N9" s="84"/>
      <x:c r="O9" s="85" t="str">
        <x:f>IF(Y9&lt;&gt;"入力整合","",SUM(L9:N9))</x:f>
      </x:c>
      <x:c r="P9" s="85" t="str">
        <x:f>IF(O9="","",I9-O9)</x:f>
      </x:c>
      <x:c r="Q9" s="85" t="str">
        <x:f>IF(O9="","",O9-F9)</x:f>
      </x:c>
      <x:c r="R9" s="84"/>
      <x:c r="S9" s="85" t="str">
        <x:f>IF(A9="","",IF(COUNT(M9,R9)&lt;2,"",M9-R9))</x:f>
      </x:c>
      <x:c r="T9" s="84"/>
      <x:c r="U9" s="84"/>
      <x:c r="V9" s="84"/>
      <x:c r="W9" s="85" t="str">
        <x:f>IF(A9="","",IF(COUNT(S9,T9:V9)&lt;&gt;4,"",S9-SUM(T9:V9)))</x:f>
      </x:c>
      <x:c r="X9" s="84"/>
      <x:c r="Y9" s="41" t="str">
        <x:f>IF(AND(A9&lt;&gt;"",COUNT(J9:K9)=2,K9&gt;J9),"発注超過・確認中",IF(A9="","",IF(OR(B9="",C9="",Z9="",COUNT(D9:E9,G9:H9,J9:K9,M9:N9,R9,T9:V9,X9)&lt;&gt;13),"要入力",IF(OR(D9&lt;0,F9&lt;0,G9&lt;0,I9&lt;0,J9&lt;0,K9&lt;0,M9&lt;0,N9&lt;0,R9&lt;0,X9&lt;0,K9&gt;J9,K9&gt;M9,X9&gt;L9,COUNTIF($A$7:$A$26,A9)&gt;1),"要確認","入力整合"))))</x:f>
      </x:c>
      <x:c r="Z9" s="37"/>
      <x:c r="AA9" s="48"/>
      <x:c r="AB9" s="50"/>
    </x:row>
    <x:row r="10" ht="30" customHeight="1">
      <x:c r="A10" s="37"/>
      <x:c r="B10" s="37"/>
      <x:c r="C10" s="48"/>
      <x:c r="D10" s="84"/>
      <x:c r="E10" s="84"/>
      <x:c r="F10" s="85" t="str">
        <x:f>IF(A10="","",IF(COUNT(D10:E10)&lt;2,"",SUM(D10:E10)))</x:f>
      </x:c>
      <x:c r="G10" s="84"/>
      <x:c r="H10" s="84"/>
      <x:c r="I10" s="85" t="str">
        <x:f>IF(A10="","",IF(COUNT(G10:H10)&lt;2,"",SUM(G10:H10)))</x:f>
      </x:c>
      <x:c r="J10" s="84"/>
      <x:c r="K10" s="84"/>
      <x:c r="L10" s="85" t="str">
        <x:f>IF(A10="","",IF(COUNT(J10:K10)&lt;2,"",J10-K10))</x:f>
      </x:c>
      <x:c r="M10" s="84"/>
      <x:c r="N10" s="84"/>
      <x:c r="O10" s="85" t="str">
        <x:f>IF(Y10&lt;&gt;"入力整合","",SUM(L10:N10))</x:f>
      </x:c>
      <x:c r="P10" s="85" t="str">
        <x:f>IF(O10="","",I10-O10)</x:f>
      </x:c>
      <x:c r="Q10" s="85" t="str">
        <x:f>IF(O10="","",O10-F10)</x:f>
      </x:c>
      <x:c r="R10" s="84"/>
      <x:c r="S10" s="85" t="str">
        <x:f>IF(A10="","",IF(COUNT(M10,R10)&lt;2,"",M10-R10))</x:f>
      </x:c>
      <x:c r="T10" s="84"/>
      <x:c r="U10" s="84"/>
      <x:c r="V10" s="84"/>
      <x:c r="W10" s="85" t="str">
        <x:f>IF(A10="","",IF(COUNT(S10,T10:V10)&lt;&gt;4,"",S10-SUM(T10:V10)))</x:f>
      </x:c>
      <x:c r="X10" s="84"/>
      <x:c r="Y10" s="41" t="str">
        <x:f>IF(AND(A10&lt;&gt;"",COUNT(J10:K10)=2,K10&gt;J10),"発注超過・確認中",IF(A10="","",IF(OR(B10="",C10="",Z10="",COUNT(D10:E10,G10:H10,J10:K10,M10:N10,R10,T10:V10,X10)&lt;&gt;13),"要入力",IF(OR(D10&lt;0,F10&lt;0,G10&lt;0,I10&lt;0,J10&lt;0,K10&lt;0,M10&lt;0,N10&lt;0,R10&lt;0,X10&lt;0,K10&gt;J10,K10&gt;M10,X10&gt;L10,COUNTIF($A$7:$A$26,A10)&gt;1),"要確認","入力整合"))))</x:f>
      </x:c>
      <x:c r="Z10" s="37"/>
      <x:c r="AA10" s="48"/>
      <x:c r="AB10" s="50"/>
    </x:row>
    <x:row r="11" ht="30" customHeight="1">
      <x:c r="A11" s="37"/>
      <x:c r="B11" s="37"/>
      <x:c r="C11" s="48"/>
      <x:c r="D11" s="84"/>
      <x:c r="E11" s="84"/>
      <x:c r="F11" s="85" t="str">
        <x:f>IF(A11="","",IF(COUNT(D11:E11)&lt;2,"",SUM(D11:E11)))</x:f>
      </x:c>
      <x:c r="G11" s="84"/>
      <x:c r="H11" s="84"/>
      <x:c r="I11" s="85" t="str">
        <x:f>IF(A11="","",IF(COUNT(G11:H11)&lt;2,"",SUM(G11:H11)))</x:f>
      </x:c>
      <x:c r="J11" s="84"/>
      <x:c r="K11" s="84"/>
      <x:c r="L11" s="85" t="str">
        <x:f>IF(A11="","",IF(COUNT(J11:K11)&lt;2,"",J11-K11))</x:f>
      </x:c>
      <x:c r="M11" s="84"/>
      <x:c r="N11" s="84"/>
      <x:c r="O11" s="85" t="str">
        <x:f>IF(Y11&lt;&gt;"入力整合","",SUM(L11:N11))</x:f>
      </x:c>
      <x:c r="P11" s="85" t="str">
        <x:f>IF(O11="","",I11-O11)</x:f>
      </x:c>
      <x:c r="Q11" s="85" t="str">
        <x:f>IF(O11="","",O11-F11)</x:f>
      </x:c>
      <x:c r="R11" s="84"/>
      <x:c r="S11" s="85" t="str">
        <x:f>IF(A11="","",IF(COUNT(M11,R11)&lt;2,"",M11-R11))</x:f>
      </x:c>
      <x:c r="T11" s="84"/>
      <x:c r="U11" s="84"/>
      <x:c r="V11" s="84"/>
      <x:c r="W11" s="85" t="str">
        <x:f>IF(A11="","",IF(COUNT(S11,T11:V11)&lt;&gt;4,"",S11-SUM(T11:V11)))</x:f>
      </x:c>
      <x:c r="X11" s="84"/>
      <x:c r="Y11" s="41" t="str">
        <x:f>IF(AND(A11&lt;&gt;"",COUNT(J11:K11)=2,K11&gt;J11),"発注超過・確認中",IF(A11="","",IF(OR(B11="",C11="",Z11="",COUNT(D11:E11,G11:H11,J11:K11,M11:N11,R11,T11:V11,X11)&lt;&gt;13),"要入力",IF(OR(D11&lt;0,F11&lt;0,G11&lt;0,I11&lt;0,J11&lt;0,K11&lt;0,M11&lt;0,N11&lt;0,R11&lt;0,X11&lt;0,K11&gt;J11,K11&gt;M11,X11&gt;L11,COUNTIF($A$7:$A$26,A11)&gt;1),"要確認","入力整合"))))</x:f>
      </x:c>
      <x:c r="Z11" s="37"/>
      <x:c r="AA11" s="48"/>
      <x:c r="AB11" s="50"/>
    </x:row>
    <x:row r="12" ht="30" customHeight="1">
      <x:c r="A12" s="37"/>
      <x:c r="B12" s="37"/>
      <x:c r="C12" s="48"/>
      <x:c r="D12" s="84"/>
      <x:c r="E12" s="84"/>
      <x:c r="F12" s="85" t="str">
        <x:f>IF(A12="","",IF(COUNT(D12:E12)&lt;2,"",SUM(D12:E12)))</x:f>
      </x:c>
      <x:c r="G12" s="84"/>
      <x:c r="H12" s="84"/>
      <x:c r="I12" s="85" t="str">
        <x:f>IF(A12="","",IF(COUNT(G12:H12)&lt;2,"",SUM(G12:H12)))</x:f>
      </x:c>
      <x:c r="J12" s="84"/>
      <x:c r="K12" s="84"/>
      <x:c r="L12" s="85" t="str">
        <x:f>IF(A12="","",IF(COUNT(J12:K12)&lt;2,"",J12-K12))</x:f>
      </x:c>
      <x:c r="M12" s="84"/>
      <x:c r="N12" s="84"/>
      <x:c r="O12" s="85" t="str">
        <x:f>IF(Y12&lt;&gt;"入力整合","",SUM(L12:N12))</x:f>
      </x:c>
      <x:c r="P12" s="85" t="str">
        <x:f>IF(O12="","",I12-O12)</x:f>
      </x:c>
      <x:c r="Q12" s="85" t="str">
        <x:f>IF(O12="","",O12-F12)</x:f>
      </x:c>
      <x:c r="R12" s="84"/>
      <x:c r="S12" s="85" t="str">
        <x:f>IF(A12="","",IF(COUNT(M12,R12)&lt;2,"",M12-R12))</x:f>
      </x:c>
      <x:c r="T12" s="84"/>
      <x:c r="U12" s="84"/>
      <x:c r="V12" s="84"/>
      <x:c r="W12" s="85" t="str">
        <x:f>IF(A12="","",IF(COUNT(S12,T12:V12)&lt;&gt;4,"",S12-SUM(T12:V12)))</x:f>
      </x:c>
      <x:c r="X12" s="84"/>
      <x:c r="Y12" s="41" t="str">
        <x:f>IF(AND(A12&lt;&gt;"",COUNT(J12:K12)=2,K12&gt;J12),"発注超過・確認中",IF(A12="","",IF(OR(B12="",C12="",Z12="",COUNT(D12:E12,G12:H12,J12:K12,M12:N12,R12,T12:V12,X12)&lt;&gt;13),"要入力",IF(OR(D12&lt;0,F12&lt;0,G12&lt;0,I12&lt;0,J12&lt;0,K12&lt;0,M12&lt;0,N12&lt;0,R12&lt;0,X12&lt;0,K12&gt;J12,K12&gt;M12,X12&gt;L12,COUNTIF($A$7:$A$26,A12)&gt;1),"要確認","入力整合"))))</x:f>
      </x:c>
      <x:c r="Z12" s="37"/>
      <x:c r="AA12" s="48"/>
      <x:c r="AB12" s="50"/>
    </x:row>
    <x:row r="13" ht="30" customHeight="1">
      <x:c r="A13" s="37"/>
      <x:c r="B13" s="37"/>
      <x:c r="C13" s="48"/>
      <x:c r="D13" s="84"/>
      <x:c r="E13" s="84"/>
      <x:c r="F13" s="85" t="str">
        <x:f>IF(A13="","",IF(COUNT(D13:E13)&lt;2,"",SUM(D13:E13)))</x:f>
      </x:c>
      <x:c r="G13" s="84"/>
      <x:c r="H13" s="84"/>
      <x:c r="I13" s="85" t="str">
        <x:f>IF(A13="","",IF(COUNT(G13:H13)&lt;2,"",SUM(G13:H13)))</x:f>
      </x:c>
      <x:c r="J13" s="84"/>
      <x:c r="K13" s="84"/>
      <x:c r="L13" s="85" t="str">
        <x:f>IF(A13="","",IF(COUNT(J13:K13)&lt;2,"",J13-K13))</x:f>
      </x:c>
      <x:c r="M13" s="84"/>
      <x:c r="N13" s="84"/>
      <x:c r="O13" s="85" t="str">
        <x:f>IF(Y13&lt;&gt;"入力整合","",SUM(L13:N13))</x:f>
      </x:c>
      <x:c r="P13" s="85" t="str">
        <x:f>IF(O13="","",I13-O13)</x:f>
      </x:c>
      <x:c r="Q13" s="85" t="str">
        <x:f>IF(O13="","",O13-F13)</x:f>
      </x:c>
      <x:c r="R13" s="84"/>
      <x:c r="S13" s="85" t="str">
        <x:f>IF(A13="","",IF(COUNT(M13,R13)&lt;2,"",M13-R13))</x:f>
      </x:c>
      <x:c r="T13" s="84"/>
      <x:c r="U13" s="84"/>
      <x:c r="V13" s="84"/>
      <x:c r="W13" s="85" t="str">
        <x:f>IF(A13="","",IF(COUNT(S13,T13:V13)&lt;&gt;4,"",S13-SUM(T13:V13)))</x:f>
      </x:c>
      <x:c r="X13" s="84"/>
      <x:c r="Y13" s="41" t="str">
        <x:f>IF(AND(A13&lt;&gt;"",COUNT(J13:K13)=2,K13&gt;J13),"発注超過・確認中",IF(A13="","",IF(OR(B13="",C13="",Z13="",COUNT(D13:E13,G13:H13,J13:K13,M13:N13,R13,T13:V13,X13)&lt;&gt;13),"要入力",IF(OR(D13&lt;0,F13&lt;0,G13&lt;0,I13&lt;0,J13&lt;0,K13&lt;0,M13&lt;0,N13&lt;0,R13&lt;0,X13&lt;0,K13&gt;J13,K13&gt;M13,X13&gt;L13,COUNTIF($A$7:$A$26,A13)&gt;1),"要確認","入力整合"))))</x:f>
      </x:c>
      <x:c r="Z13" s="37"/>
      <x:c r="AA13" s="48"/>
      <x:c r="AB13" s="50"/>
    </x:row>
    <x:row r="14" ht="30" customHeight="1">
      <x:c r="A14" s="37"/>
      <x:c r="B14" s="37"/>
      <x:c r="C14" s="48"/>
      <x:c r="D14" s="84"/>
      <x:c r="E14" s="84"/>
      <x:c r="F14" s="85" t="str">
        <x:f>IF(A14="","",IF(COUNT(D14:E14)&lt;2,"",SUM(D14:E14)))</x:f>
      </x:c>
      <x:c r="G14" s="84"/>
      <x:c r="H14" s="84"/>
      <x:c r="I14" s="85" t="str">
        <x:f>IF(A14="","",IF(COUNT(G14:H14)&lt;2,"",SUM(G14:H14)))</x:f>
      </x:c>
      <x:c r="J14" s="84"/>
      <x:c r="K14" s="84"/>
      <x:c r="L14" s="85" t="str">
        <x:f>IF(A14="","",IF(COUNT(J14:K14)&lt;2,"",J14-K14))</x:f>
      </x:c>
      <x:c r="M14" s="84"/>
      <x:c r="N14" s="84"/>
      <x:c r="O14" s="85" t="str">
        <x:f>IF(Y14&lt;&gt;"入力整合","",SUM(L14:N14))</x:f>
      </x:c>
      <x:c r="P14" s="85" t="str">
        <x:f>IF(O14="","",I14-O14)</x:f>
      </x:c>
      <x:c r="Q14" s="85" t="str">
        <x:f>IF(O14="","",O14-F14)</x:f>
      </x:c>
      <x:c r="R14" s="84"/>
      <x:c r="S14" s="85" t="str">
        <x:f>IF(A14="","",IF(COUNT(M14,R14)&lt;2,"",M14-R14))</x:f>
      </x:c>
      <x:c r="T14" s="84"/>
      <x:c r="U14" s="84"/>
      <x:c r="V14" s="84"/>
      <x:c r="W14" s="85" t="str">
        <x:f>IF(A14="","",IF(COUNT(S14,T14:V14)&lt;&gt;4,"",S14-SUM(T14:V14)))</x:f>
      </x:c>
      <x:c r="X14" s="84"/>
      <x:c r="Y14" s="41" t="str">
        <x:f>IF(AND(A14&lt;&gt;"",COUNT(J14:K14)=2,K14&gt;J14),"発注超過・確認中",IF(A14="","",IF(OR(B14="",C14="",Z14="",COUNT(D14:E14,G14:H14,J14:K14,M14:N14,R14,T14:V14,X14)&lt;&gt;13),"要入力",IF(OR(D14&lt;0,F14&lt;0,G14&lt;0,I14&lt;0,J14&lt;0,K14&lt;0,M14&lt;0,N14&lt;0,R14&lt;0,X14&lt;0,K14&gt;J14,K14&gt;M14,X14&gt;L14,COUNTIF($A$7:$A$26,A14)&gt;1),"要確認","入力整合"))))</x:f>
      </x:c>
      <x:c r="Z14" s="37"/>
      <x:c r="AA14" s="48"/>
      <x:c r="AB14" s="50"/>
    </x:row>
    <x:row r="15" ht="30" customHeight="1">
      <x:c r="A15" s="37"/>
      <x:c r="B15" s="37"/>
      <x:c r="C15" s="48"/>
      <x:c r="D15" s="84"/>
      <x:c r="E15" s="84"/>
      <x:c r="F15" s="85" t="str">
        <x:f>IF(A15="","",IF(COUNT(D15:E15)&lt;2,"",SUM(D15:E15)))</x:f>
      </x:c>
      <x:c r="G15" s="84"/>
      <x:c r="H15" s="84"/>
      <x:c r="I15" s="85" t="str">
        <x:f>IF(A15="","",IF(COUNT(G15:H15)&lt;2,"",SUM(G15:H15)))</x:f>
      </x:c>
      <x:c r="J15" s="84"/>
      <x:c r="K15" s="84"/>
      <x:c r="L15" s="85" t="str">
        <x:f>IF(A15="","",IF(COUNT(J15:K15)&lt;2,"",J15-K15))</x:f>
      </x:c>
      <x:c r="M15" s="84"/>
      <x:c r="N15" s="84"/>
      <x:c r="O15" s="85" t="str">
        <x:f>IF(Y15&lt;&gt;"入力整合","",SUM(L15:N15))</x:f>
      </x:c>
      <x:c r="P15" s="85" t="str">
        <x:f>IF(O15="","",I15-O15)</x:f>
      </x:c>
      <x:c r="Q15" s="85" t="str">
        <x:f>IF(O15="","",O15-F15)</x:f>
      </x:c>
      <x:c r="R15" s="84"/>
      <x:c r="S15" s="85" t="str">
        <x:f>IF(A15="","",IF(COUNT(M15,R15)&lt;2,"",M15-R15))</x:f>
      </x:c>
      <x:c r="T15" s="84"/>
      <x:c r="U15" s="84"/>
      <x:c r="V15" s="84"/>
      <x:c r="W15" s="85" t="str">
        <x:f>IF(A15="","",IF(COUNT(S15,T15:V15)&lt;&gt;4,"",S15-SUM(T15:V15)))</x:f>
      </x:c>
      <x:c r="X15" s="84"/>
      <x:c r="Y15" s="41" t="str">
        <x:f>IF(AND(A15&lt;&gt;"",COUNT(J15:K15)=2,K15&gt;J15),"発注超過・確認中",IF(A15="","",IF(OR(B15="",C15="",Z15="",COUNT(D15:E15,G15:H15,J15:K15,M15:N15,R15,T15:V15,X15)&lt;&gt;13),"要入力",IF(OR(D15&lt;0,F15&lt;0,G15&lt;0,I15&lt;0,J15&lt;0,K15&lt;0,M15&lt;0,N15&lt;0,R15&lt;0,X15&lt;0,K15&gt;J15,K15&gt;M15,X15&gt;L15,COUNTIF($A$7:$A$26,A15)&gt;1),"要確認","入力整合"))))</x:f>
      </x:c>
      <x:c r="Z15" s="37"/>
      <x:c r="AA15" s="48"/>
      <x:c r="AB15" s="50"/>
    </x:row>
    <x:row r="16" ht="30" customHeight="1">
      <x:c r="A16" s="37"/>
      <x:c r="B16" s="37"/>
      <x:c r="C16" s="48"/>
      <x:c r="D16" s="84"/>
      <x:c r="E16" s="84"/>
      <x:c r="F16" s="85" t="str">
        <x:f>IF(A16="","",IF(COUNT(D16:E16)&lt;2,"",SUM(D16:E16)))</x:f>
      </x:c>
      <x:c r="G16" s="84"/>
      <x:c r="H16" s="84"/>
      <x:c r="I16" s="85" t="str">
        <x:f>IF(A16="","",IF(COUNT(G16:H16)&lt;2,"",SUM(G16:H16)))</x:f>
      </x:c>
      <x:c r="J16" s="84"/>
      <x:c r="K16" s="84"/>
      <x:c r="L16" s="85" t="str">
        <x:f>IF(A16="","",IF(COUNT(J16:K16)&lt;2,"",J16-K16))</x:f>
      </x:c>
      <x:c r="M16" s="84"/>
      <x:c r="N16" s="84"/>
      <x:c r="O16" s="85" t="str">
        <x:f>IF(Y16&lt;&gt;"入力整合","",SUM(L16:N16))</x:f>
      </x:c>
      <x:c r="P16" s="85" t="str">
        <x:f>IF(O16="","",I16-O16)</x:f>
      </x:c>
      <x:c r="Q16" s="85" t="str">
        <x:f>IF(O16="","",O16-F16)</x:f>
      </x:c>
      <x:c r="R16" s="84"/>
      <x:c r="S16" s="85" t="str">
        <x:f>IF(A16="","",IF(COUNT(M16,R16)&lt;2,"",M16-R16))</x:f>
      </x:c>
      <x:c r="T16" s="84"/>
      <x:c r="U16" s="84"/>
      <x:c r="V16" s="84"/>
      <x:c r="W16" s="85" t="str">
        <x:f>IF(A16="","",IF(COUNT(S16,T16:V16)&lt;&gt;4,"",S16-SUM(T16:V16)))</x:f>
      </x:c>
      <x:c r="X16" s="84"/>
      <x:c r="Y16" s="41" t="str">
        <x:f>IF(AND(A16&lt;&gt;"",COUNT(J16:K16)=2,K16&gt;J16),"発注超過・確認中",IF(A16="","",IF(OR(B16="",C16="",Z16="",COUNT(D16:E16,G16:H16,J16:K16,M16:N16,R16,T16:V16,X16)&lt;&gt;13),"要入力",IF(OR(D16&lt;0,F16&lt;0,G16&lt;0,I16&lt;0,J16&lt;0,K16&lt;0,M16&lt;0,N16&lt;0,R16&lt;0,X16&lt;0,K16&gt;J16,K16&gt;M16,X16&gt;L16,COUNTIF($A$7:$A$26,A16)&gt;1),"要確認","入力整合"))))</x:f>
      </x:c>
      <x:c r="Z16" s="37"/>
      <x:c r="AA16" s="48"/>
      <x:c r="AB16" s="50"/>
    </x:row>
    <x:row r="17" ht="30" customHeight="1">
      <x:c r="A17" s="37"/>
      <x:c r="B17" s="37"/>
      <x:c r="C17" s="48"/>
      <x:c r="D17" s="84"/>
      <x:c r="E17" s="84"/>
      <x:c r="F17" s="85" t="str">
        <x:f>IF(A17="","",IF(COUNT(D17:E17)&lt;2,"",SUM(D17:E17)))</x:f>
      </x:c>
      <x:c r="G17" s="84"/>
      <x:c r="H17" s="84"/>
      <x:c r="I17" s="85" t="str">
        <x:f>IF(A17="","",IF(COUNT(G17:H17)&lt;2,"",SUM(G17:H17)))</x:f>
      </x:c>
      <x:c r="J17" s="84"/>
      <x:c r="K17" s="84"/>
      <x:c r="L17" s="85" t="str">
        <x:f>IF(A17="","",IF(COUNT(J17:K17)&lt;2,"",J17-K17))</x:f>
      </x:c>
      <x:c r="M17" s="84"/>
      <x:c r="N17" s="84"/>
      <x:c r="O17" s="85" t="str">
        <x:f>IF(Y17&lt;&gt;"入力整合","",SUM(L17:N17))</x:f>
      </x:c>
      <x:c r="P17" s="85" t="str">
        <x:f>IF(O17="","",I17-O17)</x:f>
      </x:c>
      <x:c r="Q17" s="85" t="str">
        <x:f>IF(O17="","",O17-F17)</x:f>
      </x:c>
      <x:c r="R17" s="84"/>
      <x:c r="S17" s="85" t="str">
        <x:f>IF(A17="","",IF(COUNT(M17,R17)&lt;2,"",M17-R17))</x:f>
      </x:c>
      <x:c r="T17" s="84"/>
      <x:c r="U17" s="84"/>
      <x:c r="V17" s="84"/>
      <x:c r="W17" s="85" t="str">
        <x:f>IF(A17="","",IF(COUNT(S17,T17:V17)&lt;&gt;4,"",S17-SUM(T17:V17)))</x:f>
      </x:c>
      <x:c r="X17" s="84"/>
      <x:c r="Y17" s="41" t="str">
        <x:f>IF(AND(A17&lt;&gt;"",COUNT(J17:K17)=2,K17&gt;J17),"発注超過・確認中",IF(A17="","",IF(OR(B17="",C17="",Z17="",COUNT(D17:E17,G17:H17,J17:K17,M17:N17,R17,T17:V17,X17)&lt;&gt;13),"要入力",IF(OR(D17&lt;0,F17&lt;0,G17&lt;0,I17&lt;0,J17&lt;0,K17&lt;0,M17&lt;0,N17&lt;0,R17&lt;0,X17&lt;0,K17&gt;J17,K17&gt;M17,X17&gt;L17,COUNTIF($A$7:$A$26,A17)&gt;1),"要確認","入力整合"))))</x:f>
      </x:c>
      <x:c r="Z17" s="37"/>
      <x:c r="AA17" s="48"/>
      <x:c r="AB17" s="50"/>
    </x:row>
    <x:row r="18" ht="30" customHeight="1">
      <x:c r="A18" s="37"/>
      <x:c r="B18" s="37"/>
      <x:c r="C18" s="48"/>
      <x:c r="D18" s="84"/>
      <x:c r="E18" s="84"/>
      <x:c r="F18" s="85" t="str">
        <x:f>IF(A18="","",IF(COUNT(D18:E18)&lt;2,"",SUM(D18:E18)))</x:f>
      </x:c>
      <x:c r="G18" s="84"/>
      <x:c r="H18" s="84"/>
      <x:c r="I18" s="85" t="str">
        <x:f>IF(A18="","",IF(COUNT(G18:H18)&lt;2,"",SUM(G18:H18)))</x:f>
      </x:c>
      <x:c r="J18" s="84"/>
      <x:c r="K18" s="84"/>
      <x:c r="L18" s="85" t="str">
        <x:f>IF(A18="","",IF(COUNT(J18:K18)&lt;2,"",J18-K18))</x:f>
      </x:c>
      <x:c r="M18" s="84"/>
      <x:c r="N18" s="84"/>
      <x:c r="O18" s="85" t="str">
        <x:f>IF(Y18&lt;&gt;"入力整合","",SUM(L18:N18))</x:f>
      </x:c>
      <x:c r="P18" s="85" t="str">
        <x:f>IF(O18="","",I18-O18)</x:f>
      </x:c>
      <x:c r="Q18" s="85" t="str">
        <x:f>IF(O18="","",O18-F18)</x:f>
      </x:c>
      <x:c r="R18" s="84"/>
      <x:c r="S18" s="85" t="str">
        <x:f>IF(A18="","",IF(COUNT(M18,R18)&lt;2,"",M18-R18))</x:f>
      </x:c>
      <x:c r="T18" s="84"/>
      <x:c r="U18" s="84"/>
      <x:c r="V18" s="84"/>
      <x:c r="W18" s="85" t="str">
        <x:f>IF(A18="","",IF(COUNT(S18,T18:V18)&lt;&gt;4,"",S18-SUM(T18:V18)))</x:f>
      </x:c>
      <x:c r="X18" s="84"/>
      <x:c r="Y18" s="41" t="str">
        <x:f>IF(AND(A18&lt;&gt;"",COUNT(J18:K18)=2,K18&gt;J18),"発注超過・確認中",IF(A18="","",IF(OR(B18="",C18="",Z18="",COUNT(D18:E18,G18:H18,J18:K18,M18:N18,R18,T18:V18,X18)&lt;&gt;13),"要入力",IF(OR(D18&lt;0,F18&lt;0,G18&lt;0,I18&lt;0,J18&lt;0,K18&lt;0,M18&lt;0,N18&lt;0,R18&lt;0,X18&lt;0,K18&gt;J18,K18&gt;M18,X18&gt;L18,COUNTIF($A$7:$A$26,A18)&gt;1),"要確認","入力整合"))))</x:f>
      </x:c>
      <x:c r="Z18" s="37"/>
      <x:c r="AA18" s="48"/>
      <x:c r="AB18" s="50"/>
    </x:row>
    <x:row r="19" ht="30" customHeight="1">
      <x:c r="A19" s="37"/>
      <x:c r="B19" s="37"/>
      <x:c r="C19" s="48"/>
      <x:c r="D19" s="84"/>
      <x:c r="E19" s="84"/>
      <x:c r="F19" s="85" t="str">
        <x:f>IF(A19="","",IF(COUNT(D19:E19)&lt;2,"",SUM(D19:E19)))</x:f>
      </x:c>
      <x:c r="G19" s="84"/>
      <x:c r="H19" s="84"/>
      <x:c r="I19" s="85" t="str">
        <x:f>IF(A19="","",IF(COUNT(G19:H19)&lt;2,"",SUM(G19:H19)))</x:f>
      </x:c>
      <x:c r="J19" s="84"/>
      <x:c r="K19" s="84"/>
      <x:c r="L19" s="85" t="str">
        <x:f>IF(A19="","",IF(COUNT(J19:K19)&lt;2,"",J19-K19))</x:f>
      </x:c>
      <x:c r="M19" s="84"/>
      <x:c r="N19" s="84"/>
      <x:c r="O19" s="85" t="str">
        <x:f>IF(Y19&lt;&gt;"入力整合","",SUM(L19:N19))</x:f>
      </x:c>
      <x:c r="P19" s="85" t="str">
        <x:f>IF(O19="","",I19-O19)</x:f>
      </x:c>
      <x:c r="Q19" s="85" t="str">
        <x:f>IF(O19="","",O19-F19)</x:f>
      </x:c>
      <x:c r="R19" s="84"/>
      <x:c r="S19" s="85" t="str">
        <x:f>IF(A19="","",IF(COUNT(M19,R19)&lt;2,"",M19-R19))</x:f>
      </x:c>
      <x:c r="T19" s="84"/>
      <x:c r="U19" s="84"/>
      <x:c r="V19" s="84"/>
      <x:c r="W19" s="85" t="str">
        <x:f>IF(A19="","",IF(COUNT(S19,T19:V19)&lt;&gt;4,"",S19-SUM(T19:V19)))</x:f>
      </x:c>
      <x:c r="X19" s="84"/>
      <x:c r="Y19" s="41" t="str">
        <x:f>IF(AND(A19&lt;&gt;"",COUNT(J19:K19)=2,K19&gt;J19),"発注超過・確認中",IF(A19="","",IF(OR(B19="",C19="",Z19="",COUNT(D19:E19,G19:H19,J19:K19,M19:N19,R19,T19:V19,X19)&lt;&gt;13),"要入力",IF(OR(D19&lt;0,F19&lt;0,G19&lt;0,I19&lt;0,J19&lt;0,K19&lt;0,M19&lt;0,N19&lt;0,R19&lt;0,X19&lt;0,K19&gt;J19,K19&gt;M19,X19&gt;L19,COUNTIF($A$7:$A$26,A19)&gt;1),"要確認","入力整合"))))</x:f>
      </x:c>
      <x:c r="Z19" s="37"/>
      <x:c r="AA19" s="48"/>
      <x:c r="AB19" s="50"/>
    </x:row>
    <x:row r="20" ht="30" customHeight="1">
      <x:c r="A20" s="37"/>
      <x:c r="B20" s="37"/>
      <x:c r="C20" s="48"/>
      <x:c r="D20" s="84"/>
      <x:c r="E20" s="84"/>
      <x:c r="F20" s="85" t="str">
        <x:f>IF(A20="","",IF(COUNT(D20:E20)&lt;2,"",SUM(D20:E20)))</x:f>
      </x:c>
      <x:c r="G20" s="84"/>
      <x:c r="H20" s="84"/>
      <x:c r="I20" s="85" t="str">
        <x:f>IF(A20="","",IF(COUNT(G20:H20)&lt;2,"",SUM(G20:H20)))</x:f>
      </x:c>
      <x:c r="J20" s="84"/>
      <x:c r="K20" s="84"/>
      <x:c r="L20" s="85" t="str">
        <x:f>IF(A20="","",IF(COUNT(J20:K20)&lt;2,"",J20-K20))</x:f>
      </x:c>
      <x:c r="M20" s="84"/>
      <x:c r="N20" s="84"/>
      <x:c r="O20" s="85" t="str">
        <x:f>IF(Y20&lt;&gt;"入力整合","",SUM(L20:N20))</x:f>
      </x:c>
      <x:c r="P20" s="85" t="str">
        <x:f>IF(O20="","",I20-O20)</x:f>
      </x:c>
      <x:c r="Q20" s="85" t="str">
        <x:f>IF(O20="","",O20-F20)</x:f>
      </x:c>
      <x:c r="R20" s="84"/>
      <x:c r="S20" s="85" t="str">
        <x:f>IF(A20="","",IF(COUNT(M20,R20)&lt;2,"",M20-R20))</x:f>
      </x:c>
      <x:c r="T20" s="84"/>
      <x:c r="U20" s="84"/>
      <x:c r="V20" s="84"/>
      <x:c r="W20" s="85" t="str">
        <x:f>IF(A20="","",IF(COUNT(S20,T20:V20)&lt;&gt;4,"",S20-SUM(T20:V20)))</x:f>
      </x:c>
      <x:c r="X20" s="84"/>
      <x:c r="Y20" s="41" t="str">
        <x:f>IF(AND(A20&lt;&gt;"",COUNT(J20:K20)=2,K20&gt;J20),"発注超過・確認中",IF(A20="","",IF(OR(B20="",C20="",Z20="",COUNT(D20:E20,G20:H20,J20:K20,M20:N20,R20,T20:V20,X20)&lt;&gt;13),"要入力",IF(OR(D20&lt;0,F20&lt;0,G20&lt;0,I20&lt;0,J20&lt;0,K20&lt;0,M20&lt;0,N20&lt;0,R20&lt;0,X20&lt;0,K20&gt;J20,K20&gt;M20,X20&gt;L20,COUNTIF($A$7:$A$26,A20)&gt;1),"要確認","入力整合"))))</x:f>
      </x:c>
      <x:c r="Z20" s="37"/>
      <x:c r="AA20" s="48"/>
      <x:c r="AB20" s="50"/>
    </x:row>
    <x:row r="21" ht="30" customHeight="1">
      <x:c r="A21" s="37"/>
      <x:c r="B21" s="37"/>
      <x:c r="C21" s="48"/>
      <x:c r="D21" s="84"/>
      <x:c r="E21" s="84"/>
      <x:c r="F21" s="85" t="str">
        <x:f>IF(A21="","",IF(COUNT(D21:E21)&lt;2,"",SUM(D21:E21)))</x:f>
      </x:c>
      <x:c r="G21" s="84"/>
      <x:c r="H21" s="84"/>
      <x:c r="I21" s="85" t="str">
        <x:f>IF(A21="","",IF(COUNT(G21:H21)&lt;2,"",SUM(G21:H21)))</x:f>
      </x:c>
      <x:c r="J21" s="84"/>
      <x:c r="K21" s="84"/>
      <x:c r="L21" s="85" t="str">
        <x:f>IF(A21="","",IF(COUNT(J21:K21)&lt;2,"",J21-K21))</x:f>
      </x:c>
      <x:c r="M21" s="84"/>
      <x:c r="N21" s="84"/>
      <x:c r="O21" s="85" t="str">
        <x:f>IF(Y21&lt;&gt;"入力整合","",SUM(L21:N21))</x:f>
      </x:c>
      <x:c r="P21" s="85" t="str">
        <x:f>IF(O21="","",I21-O21)</x:f>
      </x:c>
      <x:c r="Q21" s="85" t="str">
        <x:f>IF(O21="","",O21-F21)</x:f>
      </x:c>
      <x:c r="R21" s="84"/>
      <x:c r="S21" s="85" t="str">
        <x:f>IF(A21="","",IF(COUNT(M21,R21)&lt;2,"",M21-R21))</x:f>
      </x:c>
      <x:c r="T21" s="84"/>
      <x:c r="U21" s="84"/>
      <x:c r="V21" s="84"/>
      <x:c r="W21" s="85" t="str">
        <x:f>IF(A21="","",IF(COUNT(S21,T21:V21)&lt;&gt;4,"",S21-SUM(T21:V21)))</x:f>
      </x:c>
      <x:c r="X21" s="84"/>
      <x:c r="Y21" s="41" t="str">
        <x:f>IF(AND(A21&lt;&gt;"",COUNT(J21:K21)=2,K21&gt;J21),"発注超過・確認中",IF(A21="","",IF(OR(B21="",C21="",Z21="",COUNT(D21:E21,G21:H21,J21:K21,M21:N21,R21,T21:V21,X21)&lt;&gt;13),"要入力",IF(OR(D21&lt;0,F21&lt;0,G21&lt;0,I21&lt;0,J21&lt;0,K21&lt;0,M21&lt;0,N21&lt;0,R21&lt;0,X21&lt;0,K21&gt;J21,K21&gt;M21,X21&gt;L21,COUNTIF($A$7:$A$26,A21)&gt;1),"要確認","入力整合"))))</x:f>
      </x:c>
      <x:c r="Z21" s="37"/>
      <x:c r="AA21" s="48"/>
      <x:c r="AB21" s="50"/>
    </x:row>
    <x:row r="22" ht="30" customHeight="1">
      <x:c r="A22" s="37"/>
      <x:c r="B22" s="37"/>
      <x:c r="C22" s="48"/>
      <x:c r="D22" s="84"/>
      <x:c r="E22" s="84"/>
      <x:c r="F22" s="85" t="str">
        <x:f>IF(A22="","",IF(COUNT(D22:E22)&lt;2,"",SUM(D22:E22)))</x:f>
      </x:c>
      <x:c r="G22" s="84"/>
      <x:c r="H22" s="84"/>
      <x:c r="I22" s="85" t="str">
        <x:f>IF(A22="","",IF(COUNT(G22:H22)&lt;2,"",SUM(G22:H22)))</x:f>
      </x:c>
      <x:c r="J22" s="84"/>
      <x:c r="K22" s="84"/>
      <x:c r="L22" s="85" t="str">
        <x:f>IF(A22="","",IF(COUNT(J22:K22)&lt;2,"",J22-K22))</x:f>
      </x:c>
      <x:c r="M22" s="84"/>
      <x:c r="N22" s="84"/>
      <x:c r="O22" s="85" t="str">
        <x:f>IF(Y22&lt;&gt;"入力整合","",SUM(L22:N22))</x:f>
      </x:c>
      <x:c r="P22" s="85" t="str">
        <x:f>IF(O22="","",I22-O22)</x:f>
      </x:c>
      <x:c r="Q22" s="85" t="str">
        <x:f>IF(O22="","",O22-F22)</x:f>
      </x:c>
      <x:c r="R22" s="84"/>
      <x:c r="S22" s="85" t="str">
        <x:f>IF(A22="","",IF(COUNT(M22,R22)&lt;2,"",M22-R22))</x:f>
      </x:c>
      <x:c r="T22" s="84"/>
      <x:c r="U22" s="84"/>
      <x:c r="V22" s="84"/>
      <x:c r="W22" s="85" t="str">
        <x:f>IF(A22="","",IF(COUNT(S22,T22:V22)&lt;&gt;4,"",S22-SUM(T22:V22)))</x:f>
      </x:c>
      <x:c r="X22" s="84"/>
      <x:c r="Y22" s="41" t="str">
        <x:f>IF(AND(A22&lt;&gt;"",COUNT(J22:K22)=2,K22&gt;J22),"発注超過・確認中",IF(A22="","",IF(OR(B22="",C22="",Z22="",COUNT(D22:E22,G22:H22,J22:K22,M22:N22,R22,T22:V22,X22)&lt;&gt;13),"要入力",IF(OR(D22&lt;0,F22&lt;0,G22&lt;0,I22&lt;0,J22&lt;0,K22&lt;0,M22&lt;0,N22&lt;0,R22&lt;0,X22&lt;0,K22&gt;J22,K22&gt;M22,X22&gt;L22,COUNTIF($A$7:$A$26,A22)&gt;1),"要確認","入力整合"))))</x:f>
      </x:c>
      <x:c r="Z22" s="37"/>
      <x:c r="AA22" s="48"/>
      <x:c r="AB22" s="50"/>
    </x:row>
    <x:row r="23" ht="30" customHeight="1">
      <x:c r="A23" s="37"/>
      <x:c r="B23" s="37"/>
      <x:c r="C23" s="48"/>
      <x:c r="D23" s="84"/>
      <x:c r="E23" s="84"/>
      <x:c r="F23" s="85" t="str">
        <x:f>IF(A23="","",IF(COUNT(D23:E23)&lt;2,"",SUM(D23:E23)))</x:f>
      </x:c>
      <x:c r="G23" s="84"/>
      <x:c r="H23" s="84"/>
      <x:c r="I23" s="85" t="str">
        <x:f>IF(A23="","",IF(COUNT(G23:H23)&lt;2,"",SUM(G23:H23)))</x:f>
      </x:c>
      <x:c r="J23" s="84"/>
      <x:c r="K23" s="84"/>
      <x:c r="L23" s="85" t="str">
        <x:f>IF(A23="","",IF(COUNT(J23:K23)&lt;2,"",J23-K23))</x:f>
      </x:c>
      <x:c r="M23" s="84"/>
      <x:c r="N23" s="84"/>
      <x:c r="O23" s="85" t="str">
        <x:f>IF(Y23&lt;&gt;"入力整合","",SUM(L23:N23))</x:f>
      </x:c>
      <x:c r="P23" s="85" t="str">
        <x:f>IF(O23="","",I23-O23)</x:f>
      </x:c>
      <x:c r="Q23" s="85" t="str">
        <x:f>IF(O23="","",O23-F23)</x:f>
      </x:c>
      <x:c r="R23" s="84"/>
      <x:c r="S23" s="85" t="str">
        <x:f>IF(A23="","",IF(COUNT(M23,R23)&lt;2,"",M23-R23))</x:f>
      </x:c>
      <x:c r="T23" s="84"/>
      <x:c r="U23" s="84"/>
      <x:c r="V23" s="84"/>
      <x:c r="W23" s="85" t="str">
        <x:f>IF(A23="","",IF(COUNT(S23,T23:V23)&lt;&gt;4,"",S23-SUM(T23:V23)))</x:f>
      </x:c>
      <x:c r="X23" s="84"/>
      <x:c r="Y23" s="41" t="str">
        <x:f>IF(AND(A23&lt;&gt;"",COUNT(J23:K23)=2,K23&gt;J23),"発注超過・確認中",IF(A23="","",IF(OR(B23="",C23="",Z23="",COUNT(D23:E23,G23:H23,J23:K23,M23:N23,R23,T23:V23,X23)&lt;&gt;13),"要入力",IF(OR(D23&lt;0,F23&lt;0,G23&lt;0,I23&lt;0,J23&lt;0,K23&lt;0,M23&lt;0,N23&lt;0,R23&lt;0,X23&lt;0,K23&gt;J23,K23&gt;M23,X23&gt;L23,COUNTIF($A$7:$A$26,A23)&gt;1),"要確認","入力整合"))))</x:f>
      </x:c>
      <x:c r="Z23" s="37"/>
      <x:c r="AA23" s="48"/>
      <x:c r="AB23" s="50"/>
    </x:row>
    <x:row r="24" ht="30" customHeight="1">
      <x:c r="A24" s="37"/>
      <x:c r="B24" s="37"/>
      <x:c r="C24" s="48"/>
      <x:c r="D24" s="84"/>
      <x:c r="E24" s="84"/>
      <x:c r="F24" s="85" t="str">
        <x:f>IF(A24="","",IF(COUNT(D24:E24)&lt;2,"",SUM(D24:E24)))</x:f>
      </x:c>
      <x:c r="G24" s="84"/>
      <x:c r="H24" s="84"/>
      <x:c r="I24" s="85" t="str">
        <x:f>IF(A24="","",IF(COUNT(G24:H24)&lt;2,"",SUM(G24:H24)))</x:f>
      </x:c>
      <x:c r="J24" s="84"/>
      <x:c r="K24" s="84"/>
      <x:c r="L24" s="85" t="str">
        <x:f>IF(A24="","",IF(COUNT(J24:K24)&lt;2,"",J24-K24))</x:f>
      </x:c>
      <x:c r="M24" s="84"/>
      <x:c r="N24" s="84"/>
      <x:c r="O24" s="85" t="str">
        <x:f>IF(Y24&lt;&gt;"入力整合","",SUM(L24:N24))</x:f>
      </x:c>
      <x:c r="P24" s="85" t="str">
        <x:f>IF(O24="","",I24-O24)</x:f>
      </x:c>
      <x:c r="Q24" s="85" t="str">
        <x:f>IF(O24="","",O24-F24)</x:f>
      </x:c>
      <x:c r="R24" s="84"/>
      <x:c r="S24" s="85" t="str">
        <x:f>IF(A24="","",IF(COUNT(M24,R24)&lt;2,"",M24-R24))</x:f>
      </x:c>
      <x:c r="T24" s="84"/>
      <x:c r="U24" s="84"/>
      <x:c r="V24" s="84"/>
      <x:c r="W24" s="85" t="str">
        <x:f>IF(A24="","",IF(COUNT(S24,T24:V24)&lt;&gt;4,"",S24-SUM(T24:V24)))</x:f>
      </x:c>
      <x:c r="X24" s="84"/>
      <x:c r="Y24" s="41" t="str">
        <x:f>IF(AND(A24&lt;&gt;"",COUNT(J24:K24)=2,K24&gt;J24),"発注超過・確認中",IF(A24="","",IF(OR(B24="",C24="",Z24="",COUNT(D24:E24,G24:H24,J24:K24,M24:N24,R24,T24:V24,X24)&lt;&gt;13),"要入力",IF(OR(D24&lt;0,F24&lt;0,G24&lt;0,I24&lt;0,J24&lt;0,K24&lt;0,M24&lt;0,N24&lt;0,R24&lt;0,X24&lt;0,K24&gt;J24,K24&gt;M24,X24&gt;L24,COUNTIF($A$7:$A$26,A24)&gt;1),"要確認","入力整合"))))</x:f>
      </x:c>
      <x:c r="Z24" s="37"/>
      <x:c r="AA24" s="48"/>
      <x:c r="AB24" s="50"/>
    </x:row>
    <x:row r="25" ht="30" customHeight="1">
      <x:c r="A25" s="37"/>
      <x:c r="B25" s="37"/>
      <x:c r="C25" s="48"/>
      <x:c r="D25" s="84"/>
      <x:c r="E25" s="84"/>
      <x:c r="F25" s="85" t="str">
        <x:f>IF(A25="","",IF(COUNT(D25:E25)&lt;2,"",SUM(D25:E25)))</x:f>
      </x:c>
      <x:c r="G25" s="84"/>
      <x:c r="H25" s="84"/>
      <x:c r="I25" s="85" t="str">
        <x:f>IF(A25="","",IF(COUNT(G25:H25)&lt;2,"",SUM(G25:H25)))</x:f>
      </x:c>
      <x:c r="J25" s="84"/>
      <x:c r="K25" s="84"/>
      <x:c r="L25" s="85" t="str">
        <x:f>IF(A25="","",IF(COUNT(J25:K25)&lt;2,"",J25-K25))</x:f>
      </x:c>
      <x:c r="M25" s="84"/>
      <x:c r="N25" s="84"/>
      <x:c r="O25" s="85" t="str">
        <x:f>IF(Y25&lt;&gt;"入力整合","",SUM(L25:N25))</x:f>
      </x:c>
      <x:c r="P25" s="85" t="str">
        <x:f>IF(O25="","",I25-O25)</x:f>
      </x:c>
      <x:c r="Q25" s="85" t="str">
        <x:f>IF(O25="","",O25-F25)</x:f>
      </x:c>
      <x:c r="R25" s="84"/>
      <x:c r="S25" s="85" t="str">
        <x:f>IF(A25="","",IF(COUNT(M25,R25)&lt;2,"",M25-R25))</x:f>
      </x:c>
      <x:c r="T25" s="84"/>
      <x:c r="U25" s="84"/>
      <x:c r="V25" s="84"/>
      <x:c r="W25" s="85" t="str">
        <x:f>IF(A25="","",IF(COUNT(S25,T25:V25)&lt;&gt;4,"",S25-SUM(T25:V25)))</x:f>
      </x:c>
      <x:c r="X25" s="84"/>
      <x:c r="Y25" s="41" t="str">
        <x:f>IF(AND(A25&lt;&gt;"",COUNT(J25:K25)=2,K25&gt;J25),"発注超過・確認中",IF(A25="","",IF(OR(B25="",C25="",Z25="",COUNT(D25:E25,G25:H25,J25:K25,M25:N25,R25,T25:V25,X25)&lt;&gt;13),"要入力",IF(OR(D25&lt;0,F25&lt;0,G25&lt;0,I25&lt;0,J25&lt;0,K25&lt;0,M25&lt;0,N25&lt;0,R25&lt;0,X25&lt;0,K25&gt;J25,K25&gt;M25,X25&gt;L25,COUNTIF($A$7:$A$26,A25)&gt;1),"要確認","入力整合"))))</x:f>
      </x:c>
      <x:c r="Z25" s="37"/>
      <x:c r="AA25" s="48"/>
      <x:c r="AB25" s="50"/>
    </x:row>
    <x:row r="26" ht="30" customHeight="1">
      <x:c r="A26" s="37"/>
      <x:c r="B26" s="37"/>
      <x:c r="C26" s="48"/>
      <x:c r="D26" s="84"/>
      <x:c r="E26" s="84"/>
      <x:c r="F26" s="85" t="str">
        <x:f>IF(A26="","",IF(COUNT(D26:E26)&lt;2,"",SUM(D26:E26)))</x:f>
      </x:c>
      <x:c r="G26" s="84"/>
      <x:c r="H26" s="84"/>
      <x:c r="I26" s="85" t="str">
        <x:f>IF(A26="","",IF(COUNT(G26:H26)&lt;2,"",SUM(G26:H26)))</x:f>
      </x:c>
      <x:c r="J26" s="84"/>
      <x:c r="K26" s="84"/>
      <x:c r="L26" s="85" t="str">
        <x:f>IF(A26="","",IF(COUNT(J26:K26)&lt;2,"",J26-K26))</x:f>
      </x:c>
      <x:c r="M26" s="84"/>
      <x:c r="N26" s="84"/>
      <x:c r="O26" s="85" t="str">
        <x:f>IF(Y26&lt;&gt;"入力整合","",SUM(L26:N26))</x:f>
      </x:c>
      <x:c r="P26" s="85" t="str">
        <x:f>IF(O26="","",I26-O26)</x:f>
      </x:c>
      <x:c r="Q26" s="85" t="str">
        <x:f>IF(O26="","",O26-F26)</x:f>
      </x:c>
      <x:c r="R26" s="84"/>
      <x:c r="S26" s="85" t="str">
        <x:f>IF(A26="","",IF(COUNT(M26,R26)&lt;2,"",M26-R26))</x:f>
      </x:c>
      <x:c r="T26" s="84"/>
      <x:c r="U26" s="84"/>
      <x:c r="V26" s="84"/>
      <x:c r="W26" s="85" t="str">
        <x:f>IF(A26="","",IF(COUNT(S26,T26:V26)&lt;&gt;4,"",S26-SUM(T26:V26)))</x:f>
      </x:c>
      <x:c r="X26" s="84"/>
      <x:c r="Y26" s="41" t="str">
        <x:f>IF(AND(A26&lt;&gt;"",COUNT(J26:K26)=2,K26&gt;J26),"発注超過・確認中",IF(A26="","",IF(OR(B26="",C26="",Z26="",COUNT(D26:E26,G26:H26,J26:K26,M26:N26,R26,T26:V26,X26)&lt;&gt;13),"要入力",IF(OR(D26&lt;0,F26&lt;0,G26&lt;0,I26&lt;0,J26&lt;0,K26&lt;0,M26&lt;0,N26&lt;0,R26&lt;0,X26&lt;0,K26&gt;J26,K26&gt;M26,X26&gt;L26,COUNTIF($A$7:$A$26,A26)&gt;1),"要確認","入力整合"))))</x:f>
      </x:c>
      <x:c r="Z26" s="37"/>
      <x:c r="AA26" s="48"/>
      <x:c r="AB26" s="50"/>
    </x:row>
    <x:row r="27" ht="26" customHeight="1">
      <x:c r="A27" s="11"/>
      <x:c r="B27" s="11"/>
      <x:c r="C27" s="11"/>
      <x:c r="D27" s="11"/>
      <x:c r="E27" s="11"/>
      <x:c r="F27" s="11"/>
      <x:c r="G27" s="11"/>
      <x:c r="H27" s="11"/>
      <x:c r="I27" s="11"/>
      <x:c r="J27" s="11"/>
      <x:c r="K27" s="11"/>
      <x:c r="L27" s="11"/>
      <x:c r="M27" s="11"/>
      <x:c r="N27" s="11"/>
      <x:c r="O27" s="11"/>
      <x:c r="P27" s="11"/>
      <x:c r="Q27" s="11"/>
      <x:c r="R27" s="11"/>
      <x:c r="S27" s="11"/>
      <x:c r="T27" s="11"/>
      <x:c r="U27" s="11"/>
      <x:c r="V27" s="11"/>
      <x:c r="W27" s="11"/>
      <x:c r="X27" s="11"/>
      <x:c r="Y27" s="11"/>
      <x:c r="Z27" s="11"/>
      <x:c r="AA27" s="11"/>
      <x:c r="AB27" s="11"/>
    </x:row>
    <x:row r="28" ht="26" customHeight="1">
      <x:c r="A28" s="11"/>
      <x:c r="B28" s="11"/>
      <x:c r="C28" s="11"/>
      <x:c r="D28" s="11"/>
      <x:c r="E28" s="11"/>
      <x:c r="F28" s="11"/>
      <x:c r="G28" s="11"/>
      <x:c r="H28" s="11"/>
      <x:c r="I28" s="11"/>
      <x:c r="J28" s="11"/>
      <x:c r="K28" s="11"/>
      <x:c r="L28" s="11"/>
      <x:c r="M28" s="11"/>
      <x:c r="N28" s="11"/>
      <x:c r="O28" s="11"/>
      <x:c r="P28" s="11"/>
      <x:c r="Q28" s="11"/>
      <x:c r="R28" s="11"/>
      <x:c r="S28" s="11"/>
      <x:c r="T28" s="11"/>
      <x:c r="U28" s="11"/>
      <x:c r="V28" s="11"/>
      <x:c r="W28" s="11"/>
      <x:c r="X28" s="11"/>
      <x:c r="Y28" s="11"/>
      <x:c r="Z28" s="11"/>
      <x:c r="AA28" s="11"/>
      <x:c r="AB28" s="11"/>
    </x:row>
    <x:row r="29" ht="26" customHeight="1">
      <x:c r="A29" s="11"/>
      <x:c r="B29" s="11"/>
      <x:c r="C29" s="11"/>
      <x:c r="D29" s="11"/>
      <x:c r="E29" s="11"/>
      <x:c r="F29" s="11"/>
      <x:c r="G29" s="11"/>
      <x:c r="H29" s="11"/>
      <x:c r="I29" s="11"/>
      <x:c r="J29" s="11"/>
      <x:c r="K29" s="11"/>
      <x:c r="L29" s="11"/>
      <x:c r="M29" s="11"/>
      <x:c r="N29" s="11"/>
      <x:c r="O29" s="11"/>
      <x:c r="P29" s="11"/>
      <x:c r="Q29" s="11"/>
      <x:c r="R29" s="11"/>
      <x:c r="S29" s="11"/>
      <x:c r="T29" s="11"/>
      <x:c r="U29" s="11"/>
      <x:c r="V29" s="11"/>
      <x:c r="W29" s="11"/>
      <x:c r="X29" s="11"/>
      <x:c r="Y29" s="11"/>
      <x:c r="Z29" s="11"/>
      <x:c r="AA29" s="11"/>
      <x:c r="AB29" s="11"/>
    </x:row>
    <x:row r="30" ht="26" customHeight="1">
      <x:c r="A30" s="11"/>
      <x:c r="B30" s="11"/>
      <x:c r="C30" s="11"/>
      <x:c r="D30" s="11"/>
      <x:c r="E30" s="11"/>
      <x:c r="F30" s="11"/>
      <x:c r="G30" s="11"/>
      <x:c r="H30" s="11"/>
      <x:c r="I30" s="11"/>
      <x:c r="J30" s="11"/>
      <x:c r="K30" s="11"/>
      <x:c r="L30" s="11"/>
      <x:c r="M30" s="11"/>
      <x:c r="N30" s="11"/>
      <x:c r="O30" s="11"/>
      <x:c r="P30" s="11"/>
      <x:c r="Q30" s="11"/>
      <x:c r="R30" s="11"/>
      <x:c r="S30" s="11"/>
      <x:c r="T30" s="11"/>
      <x:c r="U30" s="11"/>
      <x:c r="V30" s="11"/>
      <x:c r="W30" s="11"/>
      <x:c r="X30" s="11"/>
      <x:c r="Y30" s="11"/>
      <x:c r="Z30" s="11"/>
      <x:c r="AA30" s="11"/>
      <x:c r="AB30" s="11"/>
    </x:row>
  </x:sheetData>
  <x:mergeCells>
    <x:mergeCell ref="A1:AB1"/>
    <x:mergeCell ref="A2:AB2"/>
    <x:mergeCell ref="A3:AB3"/>
  </x:mergeCells>
  <x:conditionalFormatting sqref="W7:W26">
    <x:cfRule type="cellIs" dxfId="3" priority="1" operator="notEqual">
      <x:formula>0</x:formula>
    </x:cfRule>
  </x:conditionalFormatting>
  <x:conditionalFormatting sqref="Q7:Q26">
    <x:cfRule type="cellIs" dxfId="4" priority="2" operator="greaterThan">
      <x:formula>0</x:formula>
    </x:cfRule>
  </x:conditionalFormatting>
  <x:conditionalFormatting sqref="Y7:Y26">
    <x:cfRule type="expression" dxfId="5" priority="3">
      <x:formula>AND($A7&lt;&gt;"",$Y7&lt;&gt;"入力整合")</x:formula>
    </x:cfRule>
  </x:conditionalFormatting>
  <x:dataValidations count="1">
    <x:dataValidation type="list" sqref="B7:B26">
      <x:formula1>"v1,v2,v3,v4,v5"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7" hidden="0" customWidth="1"/>
    <x:col min="3" max="3" width="17" hidden="0" customWidth="1"/>
    <x:col min="4" max="4" width="17" hidden="0" customWidth="1"/>
  </x:cols>
  <x:sheetData>
    <x:row r="1" ht="38" customHeight="1">
      <x:c r="A1" s="14" t="str">
        <x:v>架空3案件の予算・見込原価・実績</x:v>
      </x:c>
      <x:c r="B1" s="14"/>
      <x:c r="C1" s="14"/>
      <x:c r="D1" s="14"/>
    </x:row>
    <x:row r="2" ht="34" customHeight="1">
      <x:c r="A2" s="30" t="str">
        <x:v>説明用の架空例｜2026-09-15時点｜単位：万円（売上・仕入等は税抜）</x:v>
      </x:c>
      <x:c r="B2" s="30"/>
      <x:c r="C2" s="30"/>
      <x:c r="D2" s="30"/>
    </x:row>
    <x:row r="3" ht="26" customHeight="1">
      <x:c r="A3" s="11"/>
      <x:c r="B3" s="11"/>
      <x:c r="C3" s="11"/>
      <x:c r="D3" s="11"/>
    </x:row>
    <x:row r="4" ht="26" customHeight="1">
      <x:c r="A4" s="11"/>
      <x:c r="B4" s="11"/>
      <x:c r="C4" s="11"/>
      <x:c r="D4" s="11"/>
    </x:row>
    <x:row r="5" ht="46" customHeight="1">
      <x:c r="A5" s="33" t="str">
        <x:v>項目</x:v>
      </x:c>
      <x:c r="B5" s="33" t="str">
        <x:v>P-001</x:v>
      </x:c>
      <x:c r="C5" s="33" t="str">
        <x:v>P-002</x:v>
      </x:c>
      <x:c r="D5" s="33" t="str">
        <x:v>P-003</x:v>
      </x:c>
    </x:row>
    <x:row r="6" ht="34" customHeight="1">
      <x:c r="A6" s="11" t="str">
        <x:v>予算版</x:v>
      </x:c>
      <x:c r="B6" s="52" t="str">
        <x:f>'記入例'!B7</x:f>
        <x:v>v1</x:v>
      </x:c>
      <x:c r="C6" s="52" t="str">
        <x:f>'記入例'!B8</x:f>
        <x:v>v2</x:v>
      </x:c>
      <x:c r="D6" s="52" t="str">
        <x:f>'記入例'!B9</x:f>
        <x:v>v1</x:v>
      </x:c>
    </x:row>
    <x:row r="7" ht="34" customHeight="1">
      <x:c r="A7" s="11" t="str">
        <x:v>当初予算</x:v>
      </x:c>
      <x:c r="B7" s="94" t="n">
        <x:f>'記入例'!D7</x:f>
        <x:v>100</x:v>
      </x:c>
      <x:c r="C7" s="94" t="n">
        <x:f>'記入例'!D8</x:f>
        <x:v>80</x:v>
      </x:c>
      <x:c r="D7" s="94" t="n">
        <x:f>'記入例'!D9</x:f>
        <x:v>150</x:v>
      </x:c>
    </x:row>
    <x:row r="8" ht="34" customHeight="1">
      <x:c r="A8" s="11" t="str">
        <x:v>改訂予算</x:v>
      </x:c>
      <x:c r="B8" s="94" t="n">
        <x:f>'記入例'!F7</x:f>
        <x:v>100</x:v>
      </x:c>
      <x:c r="C8" s="94" t="n">
        <x:f>'記入例'!F8</x:f>
        <x:v>95</x:v>
      </x:c>
      <x:c r="D8" s="94" t="n">
        <x:f>'記入例'!F9</x:f>
        <x:v>150</x:v>
      </x:c>
    </x:row>
    <x:row r="9" ht="34" customHeight="1">
      <x:c r="A9" s="11" t="str">
        <x:v>発注額</x:v>
      </x:c>
      <x:c r="B9" s="94" t="n">
        <x:f>'記入例'!J7</x:f>
        <x:v>40</x:v>
      </x:c>
      <x:c r="C9" s="94" t="n">
        <x:f>'記入例'!J8</x:f>
        <x:v>60</x:v>
      </x:c>
      <x:c r="D9" s="94" t="n">
        <x:f>'記入例'!J9</x:f>
        <x:v>90</x:v>
      </x:c>
    </x:row>
    <x:row r="10" ht="34" customHeight="1">
      <x:c r="A10" s="11" t="str">
        <x:v>うち発注対応実績</x:v>
      </x:c>
      <x:c r="B10" s="94" t="n">
        <x:f>'記入例'!K7</x:f>
        <x:v>25</x:v>
      </x:c>
      <x:c r="C10" s="94" t="n">
        <x:f>'記入例'!K8</x:f>
        <x:v>25</x:v>
      </x:c>
      <x:c r="D10" s="94" t="n">
        <x:f>'記入例'!K9</x:f>
        <x:v>55</x:v>
      </x:c>
    </x:row>
    <x:row r="11" ht="34" customHeight="1">
      <x:c r="A11" s="11" t="str">
        <x:v>未実績額</x:v>
      </x:c>
      <x:c r="B11" s="94" t="n">
        <x:f>'記入例'!L7</x:f>
        <x:v>15</x:v>
      </x:c>
      <x:c r="C11" s="94" t="n">
        <x:f>'記入例'!L8</x:f>
        <x:v>35</x:v>
      </x:c>
      <x:c r="D11" s="94" t="n">
        <x:f>'記入例'!L9</x:f>
        <x:v>35</x:v>
      </x:c>
    </x:row>
    <x:row r="12" ht="34" customHeight="1">
      <x:c r="A12" s="11" t="str">
        <x:v>実績額</x:v>
      </x:c>
      <x:c r="B12" s="94" t="n">
        <x:f>'記入例'!M7</x:f>
        <x:v>25</x:v>
      </x:c>
      <x:c r="C12" s="94" t="n">
        <x:f>'記入例'!M8</x:f>
        <x:v>30</x:v>
      </x:c>
      <x:c r="D12" s="94" t="n">
        <x:f>'記入例'!M9</x:f>
        <x:v>70</x:v>
      </x:c>
    </x:row>
    <x:row r="13" ht="34" customHeight="1">
      <x:c r="A13" s="11" t="str">
        <x:v>残作業見込</x:v>
      </x:c>
      <x:c r="B13" s="94" t="n">
        <x:f>'記入例'!N7</x:f>
        <x:v>30</x:v>
      </x:c>
      <x:c r="C13" s="94" t="n">
        <x:f>'記入例'!N8</x:f>
        <x:v>20</x:v>
      </x:c>
      <x:c r="D13" s="94" t="n">
        <x:f>'記入例'!N9</x:f>
        <x:v>55</x:v>
      </x:c>
    </x:row>
    <x:row r="14" ht="34" customHeight="1">
      <x:c r="A14" s="58" t="str">
        <x:v>完成見込</x:v>
      </x:c>
      <x:c r="B14" s="95" t="n">
        <x:f>'記入例'!O7</x:f>
        <x:v>70</x:v>
      </x:c>
      <x:c r="C14" s="95" t="n">
        <x:f>'記入例'!O8</x:f>
        <x:v>85</x:v>
      </x:c>
      <x:c r="D14" s="95" t="n">
        <x:f>'記入例'!O9</x:f>
        <x:v>160</x:v>
      </x:c>
    </x:row>
    <x:row r="15" ht="34" customHeight="1">
      <x:c r="A15" s="11" t="str">
        <x:v>売上見込</x:v>
      </x:c>
      <x:c r="B15" s="94" t="n">
        <x:f>'記入例'!I7</x:f>
        <x:v>120</x:v>
      </x:c>
      <x:c r="C15" s="94" t="n">
        <x:f>'記入例'!I8</x:f>
        <x:v>130</x:v>
      </x:c>
      <x:c r="D15" s="94" t="n">
        <x:f>'記入例'!I9</x:f>
        <x:v>160</x:v>
      </x:c>
    </x:row>
    <x:row r="16" ht="34" customHeight="1">
      <x:c r="A16" s="58" t="str">
        <x:v>見込利益</x:v>
      </x:c>
      <x:c r="B16" s="95" t="n">
        <x:f>'記入例'!P7</x:f>
        <x:v>50</x:v>
      </x:c>
      <x:c r="C16" s="95" t="n">
        <x:f>'記入例'!P8</x:f>
        <x:v>45</x:v>
      </x:c>
      <x:c r="D16" s="95" t="n">
        <x:f>'記入例'!P9</x:f>
        <x:v>0</x:v>
      </x:c>
    </x:row>
    <x:row r="17" ht="34" customHeight="1">
      <x:c r="A17" s="11" t="str">
        <x:v>会計実績</x:v>
      </x:c>
      <x:c r="B17" s="94" t="n">
        <x:f>'記入例'!R7</x:f>
        <x:v>20</x:v>
      </x:c>
      <x:c r="C17" s="94" t="n">
        <x:f>'記入例'!R8</x:f>
        <x:v>28</x:v>
      </x:c>
      <x:c r="D17" s="94" t="n">
        <x:f>'記入例'!R9</x:f>
        <x:v>67</x:v>
      </x:c>
    </x:row>
    <x:row r="18" ht="34" customHeight="1">
      <x:c r="A18" s="58" t="str">
        <x:v>会計差</x:v>
      </x:c>
      <x:c r="B18" s="95" t="n">
        <x:f>'記入例'!S7</x:f>
        <x:v>5</x:v>
      </x:c>
      <x:c r="C18" s="95" t="n">
        <x:f>'記入例'!S8</x:f>
        <x:v>2</x:v>
      </x:c>
      <x:c r="D18" s="95" t="n">
        <x:f>'記入例'!S9</x:f>
        <x:v>3</x:v>
      </x:c>
    </x:row>
    <x:row r="19" ht="26" customHeight="1">
      <x:c r="A19" s="11"/>
      <x:c r="B19" s="11"/>
      <x:c r="C19" s="11"/>
      <x:c r="D19" s="11"/>
    </x:row>
    <x:row r="20" ht="42" customHeight="1">
      <x:c r="A20" s="30" t="str">
        <x:v>実績・発注・会計実績：案件開始から基準日までの累計。残作業：基準日後から完成まで。</x:v>
      </x:c>
      <x:c r="B20" s="30"/>
      <x:c r="C20" s="30"/>
      <x:c r="D20" s="30"/>
    </x:row>
    <x:row r="21" ht="42" customHeight="1">
      <x:c r="A21" s="30" t="str">
        <x:v>未実績額＝発注額−発注対応実績。残作業には実績・発注済み範囲を含めません。</x:v>
      </x:c>
      <x:c r="B21" s="30"/>
      <x:c r="C21" s="30"/>
      <x:c r="D21" s="30"/>
    </x:row>
    <x:row r="22" ht="42" customHeight="1">
      <x:c r="A22" s="30" t="str">
        <x:v>完成見込＝実績＋未実績＋残作業。見込利益＝売上見込−完成見込（共通間接費控除前）。</x:v>
      </x:c>
      <x:c r="B22" s="30"/>
      <x:c r="C22" s="30"/>
      <x:c r="D22" s="30"/>
    </x:row>
    <x:row r="23" ht="42" customHeight="1">
      <x:c r="A23" s="30" t="str">
        <x:v>会計差＝管理実績−会計実績。P-001：時期差5／P-002：単価・配賦差2／P-003：対象範囲差3。</x:v>
      </x:c>
      <x:c r="B23" s="30"/>
      <x:c r="C23" s="30"/>
      <x:c r="D23" s="30"/>
    </x:row>
    <x:row r="24" ht="42" customHeight="1">
      <x:c r="A24" s="30" t="str">
        <x:v>『-』は0。管理見込は決算利益・売上認識とは別です。</x:v>
      </x:c>
      <x:c r="B24" s="30"/>
      <x:c r="C24" s="30"/>
      <x:c r="D24" s="30"/>
    </x:row>
    <x:row r="25" ht="26" customHeight="1">
      <x:c r="A25" s="11"/>
      <x:c r="B25" s="11"/>
      <x:c r="C25" s="11"/>
      <x:c r="D25" s="11"/>
    </x:row>
    <x:row r="26" ht="26" customHeight="1">
      <x:c r="A26" s="11"/>
      <x:c r="B26" s="11"/>
      <x:c r="C26" s="11"/>
      <x:c r="D26" s="11"/>
    </x:row>
    <x:row r="27" ht="26" customHeight="1">
      <x:c r="A27" s="11"/>
      <x:c r="B27" s="11"/>
      <x:c r="C27" s="11"/>
      <x:c r="D27" s="11"/>
    </x:row>
  </x:sheetData>
  <x:mergeCells>
    <x:mergeCell ref="A1:D1"/>
    <x:mergeCell ref="A2:D2"/>
    <x:mergeCell ref="A20:D20"/>
    <x:mergeCell ref="A21:D21"/>
    <x:mergeCell ref="A22:D22"/>
    <x:mergeCell ref="A23:D23"/>
    <x:mergeCell ref="A24:D24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17" hidden="0" customWidth="1"/>
    <x:col min="3" max="3" width="17" hidden="0" customWidth="1"/>
    <x:col min="4" max="4" width="17" hidden="0" customWidth="1"/>
    <x:col min="5" max="5" width="15" hidden="0" customWidth="1"/>
    <x:col min="6" max="6" width="15" hidden="0" customWidth="1"/>
    <x:col min="7" max="7" width="15" hidden="0" customWidth="1"/>
    <x:col min="8" max="8" width="15" hidden="0" customWidth="1"/>
    <x:col min="9" max="9" width="15" hidden="0" customWidth="1"/>
    <x:col min="10" max="10" width="15" hidden="0" customWidth="1"/>
    <x:col min="11" max="11" width="15" hidden="0" customWidth="1"/>
    <x:col min="12" max="12" width="15" hidden="0" customWidth="1"/>
    <x:col min="13" max="13" width="15" hidden="0" customWidth="1"/>
    <x:col min="14" max="14" width="40" hidden="0" customWidth="1"/>
  </x:cols>
  <x:sheetData>
    <x:row r="1" ht="38" customHeight="1">
      <x:c r="A1" s="14" t="str">
        <x:v>材料・外注・工数の明細例</x:v>
      </x:c>
      <x:c r="B1" s="14"/>
      <x:c r="C1" s="14"/>
      <x:c r="D1" s="14"/>
      <x:c r="E1" s="14"/>
      <x:c r="F1" s="14"/>
      <x:c r="G1" s="14"/>
      <x:c r="H1" s="14"/>
      <x:c r="I1" s="14"/>
      <x:c r="J1" s="14"/>
      <x:c r="K1" s="14"/>
      <x:c r="L1" s="14"/>
      <x:c r="M1" s="14"/>
      <x:c r="N1" s="14"/>
    </x:row>
    <x:row r="2" ht="34" customHeight="1">
      <x:c r="A2" s="30" t="str">
        <x:v>説明用の架空例｜2026-09-15時点｜集計額入力の根拠例。記入例へは自動転記しません。</x:v>
      </x:c>
      <x:c r="B2" s="30"/>
      <x:c r="C2" s="30"/>
      <x:c r="D2" s="30"/>
      <x:c r="E2" s="30"/>
      <x:c r="F2" s="30"/>
      <x:c r="G2" s="30"/>
      <x:c r="H2" s="30"/>
      <x:c r="I2" s="30"/>
      <x:c r="J2" s="30"/>
      <x:c r="K2" s="30"/>
      <x:c r="L2" s="30"/>
      <x:c r="M2" s="30"/>
      <x:c r="N2" s="30"/>
    </x:row>
    <x:row r="3" ht="26" customHeight="1">
      <x:c r="A3" s="11"/>
      <x:c r="B3" s="11"/>
      <x:c r="C3" s="11"/>
      <x:c r="D3" s="11"/>
      <x:c r="E3" s="11"/>
      <x:c r="F3" s="11"/>
      <x:c r="G3" s="11"/>
      <x:c r="H3" s="11"/>
      <x:c r="I3" s="11"/>
      <x:c r="J3" s="11"/>
      <x:c r="K3" s="11"/>
      <x:c r="L3" s="11"/>
      <x:c r="M3" s="11"/>
      <x:c r="N3" s="11"/>
    </x:row>
    <x:row r="4" ht="26" customHeight="1">
      <x:c r="A4" s="11"/>
      <x:c r="B4" s="11"/>
      <x:c r="C4" s="11"/>
      <x:c r="D4" s="11"/>
      <x:c r="E4" s="11"/>
      <x:c r="F4" s="11"/>
      <x:c r="G4" s="11"/>
      <x:c r="H4" s="11"/>
      <x:c r="I4" s="11"/>
      <x:c r="J4" s="11"/>
      <x:c r="K4" s="11"/>
      <x:c r="L4" s="11"/>
      <x:c r="M4" s="11"/>
      <x:c r="N4" s="11"/>
    </x:row>
    <x:row r="5" ht="26" customHeight="1">
      <x:c r="A5" s="11"/>
      <x:c r="B5" s="11"/>
      <x:c r="C5" s="11"/>
      <x:c r="D5" s="11"/>
      <x:c r="E5" s="11"/>
      <x:c r="F5" s="11"/>
      <x:c r="G5" s="11"/>
      <x:c r="H5" s="11"/>
      <x:c r="I5" s="11"/>
      <x:c r="J5" s="11"/>
      <x:c r="K5" s="11"/>
      <x:c r="L5" s="11"/>
      <x:c r="M5" s="11"/>
      <x:c r="N5" s="11"/>
    </x:row>
    <x:row r="6" ht="46" customHeight="1">
      <x:c r="A6" s="33" t="str">
        <x:v>案件ID</x:v>
      </x:c>
      <x:c r="B6" s="33" t="str">
        <x:v>明細ID</x:v>
      </x:c>
      <x:c r="C6" s="33" t="str">
        <x:v>費目</x:v>
      </x:c>
      <x:c r="D6" s="33" t="str">
        <x:v>発注ID</x:v>
      </x:c>
      <x:c r="E6" s="33" t="str">
        <x:v>発注額</x:v>
      </x:c>
      <x:c r="F6" s="33" t="str">
        <x:v>発注対応実績</x:v>
      </x:c>
      <x:c r="G6" s="33" t="str">
        <x:v>その他実績</x:v>
      </x:c>
      <x:c r="H6" s="33" t="str">
        <x:v>残作業見込</x:v>
      </x:c>
      <x:c r="I6" s="33" t="str">
        <x:v>請求未着（内数）</x:v>
      </x:c>
      <x:c r="J6" s="33" t="str">
        <x:v>実績額</x:v>
      </x:c>
      <x:c r="K6" s="33" t="str">
        <x:v>実績工数</x:v>
      </x:c>
      <x:c r="L6" s="33" t="str">
        <x:v>残工数</x:v>
      </x:c>
      <x:c r="M6" s="33" t="str">
        <x:v>管理単価</x:v>
      </x:c>
      <x:c r="N6" s="33" t="str">
        <x:v>根拠・状態</x:v>
      </x:c>
    </x:row>
    <x:row r="7" ht="54" customHeight="1">
      <x:c r="A7" s="68" t="str">
        <x:v>P-001</x:v>
      </x:c>
      <x:c r="B7" s="68" t="str">
        <x:v>D-001-01</x:v>
      </x:c>
      <x:c r="C7" s="68" t="str">
        <x:v>外注</x:v>
      </x:c>
      <x:c r="D7" s="68" t="str">
        <x:v>PO-001A</x:v>
      </x:c>
      <x:c r="E7" s="88" t="n">
        <x:v>30</x:v>
      </x:c>
      <x:c r="F7" s="88" t="n">
        <x:v>20</x:v>
      </x:c>
      <x:c r="G7" s="88" t="n">
        <x:v>0</x:v>
      </x:c>
      <x:c r="H7" s="88" t="n">
        <x:v>0</x:v>
      </x:c>
      <x:c r="I7" s="88" t="n">
        <x:v>5</x:v>
      </x:c>
      <x:c r="J7" s="89" t="n">
        <x:f>SUM(F7:G7)</x:f>
        <x:v>20</x:v>
      </x:c>
      <x:c r="K7" s="88"/>
      <x:c r="L7" s="88"/>
      <x:c r="M7" s="88"/>
      <x:c r="N7" s="72" t="str">
        <x:v>外注未実績10のうち作業済み・金額確認待ち5。残り5は今後の履行。</x:v>
      </x:c>
    </x:row>
    <x:row r="8" ht="54" customHeight="1">
      <x:c r="A8" s="68" t="str">
        <x:v>P-001</x:v>
      </x:c>
      <x:c r="B8" s="68" t="str">
        <x:v>D-001-02</x:v>
      </x:c>
      <x:c r="C8" s="68" t="str">
        <x:v>材料</x:v>
      </x:c>
      <x:c r="D8" s="68" t="str">
        <x:v>PO-001B</x:v>
      </x:c>
      <x:c r="E8" s="88" t="n">
        <x:v>10</x:v>
      </x:c>
      <x:c r="F8" s="88" t="n">
        <x:v>5</x:v>
      </x:c>
      <x:c r="G8" s="88" t="n">
        <x:v>0</x:v>
      </x:c>
      <x:c r="H8" s="88" t="n">
        <x:v>0</x:v>
      </x:c>
      <x:c r="I8" s="88" t="n">
        <x:v>0</x:v>
      </x:c>
      <x:c r="J8" s="89" t="n">
        <x:f>SUM(F8:G8)</x:f>
        <x:v>5</x:v>
      </x:c>
      <x:c r="K8" s="88"/>
      <x:c r="L8" s="88"/>
      <x:c r="M8" s="88"/>
      <x:c r="N8" s="72" t="str">
        <x:v>材料5は9/14使用、管理実績確認済み。会計へ9/16連携予定の想定。</x:v>
      </x:c>
    </x:row>
    <x:row r="9" ht="54" customHeight="1">
      <x:c r="A9" s="68" t="str">
        <x:v>P-001</x:v>
      </x:c>
      <x:c r="B9" s="68" t="str">
        <x:v>D-001-03</x:v>
      </x:c>
      <x:c r="C9" s="68" t="str">
        <x:v>工数</x:v>
      </x:c>
      <x:c r="D9" s="68" t="str">
        <x:v>発注なし</x:v>
      </x:c>
      <x:c r="E9" s="88" t="n">
        <x:v>0</x:v>
      </x:c>
      <x:c r="F9" s="88" t="n">
        <x:v>0</x:v>
      </x:c>
      <x:c r="G9" s="89" t="n">
        <x:f>ROUND(K9*M9,2)</x:f>
        <x:v>0</x:v>
      </x:c>
      <x:c r="H9" s="89" t="n">
        <x:f>ROUND(L9*M9,2)</x:f>
        <x:v>20</x:v>
      </x:c>
      <x:c r="I9" s="88" t="n">
        <x:v>0</x:v>
      </x:c>
      <x:c r="J9" s="89" t="n">
        <x:f>SUM(F9:G9)</x:f>
        <x:v>0</x:v>
      </x:c>
      <x:c r="K9" s="88" t="n">
        <x:v>0</x:v>
      </x:c>
      <x:c r="L9" s="88" t="n">
        <x:v>40</x:v>
      </x:c>
      <x:c r="M9" s="88" t="n">
        <x:v>0.5</x:v>
      </x:c>
      <x:c r="N9" s="72" t="str">
        <x:v>対象期間中の管理単価0.5万円/時間。架空の設定値。</x:v>
      </x:c>
    </x:row>
    <x:row r="10" ht="54" customHeight="1">
      <x:c r="A10" s="68" t="str">
        <x:v>P-001</x:v>
      </x:c>
      <x:c r="B10" s="68" t="str">
        <x:v>D-001-04</x:v>
      </x:c>
      <x:c r="C10" s="68" t="str">
        <x:v>未発注材料</x:v>
      </x:c>
      <x:c r="D10" s="68" t="str">
        <x:v>発注なし</x:v>
      </x:c>
      <x:c r="E10" s="88" t="n">
        <x:v>0</x:v>
      </x:c>
      <x:c r="F10" s="88" t="n">
        <x:v>0</x:v>
      </x:c>
      <x:c r="G10" s="88" t="n">
        <x:v>0</x:v>
      </x:c>
      <x:c r="H10" s="88" t="n">
        <x:v>10</x:v>
      </x:c>
      <x:c r="I10" s="88" t="n">
        <x:v>0</x:v>
      </x:c>
      <x:c r="J10" s="89" t="n">
        <x:f>SUM(F10:G10)</x:f>
        <x:v>0</x:v>
      </x:c>
      <x:c r="K10" s="88"/>
      <x:c r="L10" s="88"/>
      <x:c r="M10" s="88"/>
      <x:c r="N10" s="72" t="str">
        <x:v>未発注のため残作業見込だけに含める。</x:v>
      </x:c>
    </x:row>
    <x:row r="11" ht="54" customHeight="1">
      <x:c r="A11" s="68" t="str">
        <x:v>P-002</x:v>
      </x:c>
      <x:c r="B11" s="68" t="str">
        <x:v>D-002-01</x:v>
      </x:c>
      <x:c r="C11" s="68" t="str">
        <x:v>外注</x:v>
      </x:c>
      <x:c r="D11" s="68" t="str">
        <x:v>PO-002A</x:v>
      </x:c>
      <x:c r="E11" s="88" t="n">
        <x:v>50</x:v>
      </x:c>
      <x:c r="F11" s="88" t="n">
        <x:v>20</x:v>
      </x:c>
      <x:c r="G11" s="88" t="n">
        <x:v>0</x:v>
      </x:c>
      <x:c r="H11" s="88" t="n">
        <x:v>0</x:v>
      </x:c>
      <x:c r="I11" s="88" t="n">
        <x:v>8</x:v>
      </x:c>
      <x:c r="J11" s="89" t="n">
        <x:f>SUM(F11:G11)</x:f>
        <x:v>20</x:v>
      </x:c>
      <x:c r="K11" s="88"/>
      <x:c r="L11" s="88"/>
      <x:c r="M11" s="88"/>
      <x:c r="N11" s="72" t="str">
        <x:v>未実績30のうち請求未着・金額確認待ち8。</x:v>
      </x:c>
    </x:row>
    <x:row r="12" ht="54" customHeight="1">
      <x:c r="A12" s="68" t="str">
        <x:v>P-002</x:v>
      </x:c>
      <x:c r="B12" s="68" t="str">
        <x:v>D-002-02</x:v>
      </x:c>
      <x:c r="C12" s="68" t="str">
        <x:v>材料</x:v>
      </x:c>
      <x:c r="D12" s="68" t="str">
        <x:v>PO-002B</x:v>
      </x:c>
      <x:c r="E12" s="88" t="n">
        <x:v>10</x:v>
      </x:c>
      <x:c r="F12" s="88" t="n">
        <x:v>5</x:v>
      </x:c>
      <x:c r="G12" s="88" t="n">
        <x:v>0</x:v>
      </x:c>
      <x:c r="H12" s="88" t="n">
        <x:v>0</x:v>
      </x:c>
      <x:c r="I12" s="88" t="n">
        <x:v>0</x:v>
      </x:c>
      <x:c r="J12" s="89" t="n">
        <x:f>SUM(F12:G12)</x:f>
        <x:v>5</x:v>
      </x:c>
      <x:c r="K12" s="88"/>
      <x:c r="L12" s="88"/>
      <x:c r="M12" s="88"/>
      <x:c r="N12" s="72" t="str">
        <x:v>発注に対応する材料実績5。</x:v>
      </x:c>
    </x:row>
    <x:row r="13" ht="54" customHeight="1">
      <x:c r="A13" s="68" t="str">
        <x:v>P-002</x:v>
      </x:c>
      <x:c r="B13" s="68" t="str">
        <x:v>D-002-03</x:v>
      </x:c>
      <x:c r="C13" s="68" t="str">
        <x:v>工数</x:v>
      </x:c>
      <x:c r="D13" s="68" t="str">
        <x:v>発注なし</x:v>
      </x:c>
      <x:c r="E13" s="88" t="n">
        <x:v>0</x:v>
      </x:c>
      <x:c r="F13" s="88" t="n">
        <x:v>0</x:v>
      </x:c>
      <x:c r="G13" s="89" t="n">
        <x:f>ROUND(K13*M13,2)</x:f>
        <x:v>5</x:v>
      </x:c>
      <x:c r="H13" s="89" t="n">
        <x:f>ROUND(L13*M13,2)</x:f>
        <x:v>20</x:v>
      </x:c>
      <x:c r="I13" s="88" t="n">
        <x:v>0</x:v>
      </x:c>
      <x:c r="J13" s="89" t="n">
        <x:f>SUM(F13:G13)</x:f>
        <x:v>5</x:v>
      </x:c>
      <x:c r="K13" s="88" t="n">
        <x:v>10</x:v>
      </x:c>
      <x:c r="L13" s="88" t="n">
        <x:v>40</x:v>
      </x:c>
      <x:c r="M13" s="88" t="n">
        <x:v>0.5</x:v>
      </x:c>
      <x:c r="N13" s="72" t="str">
        <x:v>実績5・残作業20。CR-002-01承認後の残作業を含む。</x:v>
      </x:c>
    </x:row>
    <x:row r="14" ht="54" customHeight="1">
      <x:c r="A14" s="68" t="str">
        <x:v>P-003</x:v>
      </x:c>
      <x:c r="B14" s="68" t="str">
        <x:v>D-003-01</x:v>
      </x:c>
      <x:c r="C14" s="68" t="str">
        <x:v>外注</x:v>
      </x:c>
      <x:c r="D14" s="68" t="str">
        <x:v>PO-003A</x:v>
      </x:c>
      <x:c r="E14" s="88" t="n">
        <x:v>70</x:v>
      </x:c>
      <x:c r="F14" s="88" t="n">
        <x:v>40</x:v>
      </x:c>
      <x:c r="G14" s="88" t="n">
        <x:v>0</x:v>
      </x:c>
      <x:c r="H14" s="88" t="n">
        <x:v>0</x:v>
      </x:c>
      <x:c r="I14" s="88" t="n">
        <x:v>0</x:v>
      </x:c>
      <x:c r="J14" s="89" t="n">
        <x:f>SUM(F14:G14)</x:f>
        <x:v>40</x:v>
      </x:c>
      <x:c r="K14" s="88"/>
      <x:c r="L14" s="88"/>
      <x:c r="M14" s="88"/>
      <x:c r="N14" s="72" t="str">
        <x:v>外注の未実績30。</x:v>
      </x:c>
    </x:row>
    <x:row r="15" ht="54" customHeight="1">
      <x:c r="A15" s="68" t="str">
        <x:v>P-003</x:v>
      </x:c>
      <x:c r="B15" s="68" t="str">
        <x:v>D-003-02</x:v>
      </x:c>
      <x:c r="C15" s="68" t="str">
        <x:v>材料</x:v>
      </x:c>
      <x:c r="D15" s="68" t="str">
        <x:v>PO-003B</x:v>
      </x:c>
      <x:c r="E15" s="88" t="n">
        <x:v>20</x:v>
      </x:c>
      <x:c r="F15" s="88" t="n">
        <x:v>15</x:v>
      </x:c>
      <x:c r="G15" s="88" t="n">
        <x:v>0</x:v>
      </x:c>
      <x:c r="H15" s="88" t="n">
        <x:v>0</x:v>
      </x:c>
      <x:c r="I15" s="88" t="n">
        <x:v>0</x:v>
      </x:c>
      <x:c r="J15" s="89" t="n">
        <x:f>SUM(F15:G15)</x:f>
        <x:v>15</x:v>
      </x:c>
      <x:c r="K15" s="88"/>
      <x:c r="L15" s="88"/>
      <x:c r="M15" s="88"/>
      <x:c r="N15" s="72" t="str">
        <x:v>実績15のうち3が会計抽出の対象科目外。</x:v>
      </x:c>
    </x:row>
    <x:row r="16" ht="54" customHeight="1">
      <x:c r="A16" s="68" t="str">
        <x:v>P-003</x:v>
      </x:c>
      <x:c r="B16" s="68" t="str">
        <x:v>D-003-03</x:v>
      </x:c>
      <x:c r="C16" s="68" t="str">
        <x:v>工数</x:v>
      </x:c>
      <x:c r="D16" s="68" t="str">
        <x:v>発注なし</x:v>
      </x:c>
      <x:c r="E16" s="88" t="n">
        <x:v>0</x:v>
      </x:c>
      <x:c r="F16" s="88" t="n">
        <x:v>0</x:v>
      </x:c>
      <x:c r="G16" s="89" t="n">
        <x:f>ROUND(K16*M16,2)</x:f>
        <x:v>15</x:v>
      </x:c>
      <x:c r="H16" s="89" t="n">
        <x:f>ROUND(L16*M16,2)</x:f>
        <x:v>40</x:v>
      </x:c>
      <x:c r="I16" s="88" t="n">
        <x:v>0</x:v>
      </x:c>
      <x:c r="J16" s="89" t="n">
        <x:f>SUM(F16:G16)</x:f>
        <x:v>15</x:v>
      </x:c>
      <x:c r="K16" s="88" t="n">
        <x:v>30</x:v>
      </x:c>
      <x:c r="L16" s="88" t="n">
        <x:v>80</x:v>
      </x:c>
      <x:c r="M16" s="88" t="n">
        <x:v>0.5</x:v>
      </x:c>
      <x:c r="N16" s="72" t="str">
        <x:v>実績15・残作業40。単価は説明用の設定値。</x:v>
      </x:c>
    </x:row>
    <x:row r="17" ht="54" customHeight="1">
      <x:c r="A17" s="68" t="str">
        <x:v>P-003</x:v>
      </x:c>
      <x:c r="B17" s="68" t="str">
        <x:v>D-003-04</x:v>
      </x:c>
      <x:c r="C17" s="68" t="str">
        <x:v>未発注材料</x:v>
      </x:c>
      <x:c r="D17" s="68" t="str">
        <x:v>発注なし</x:v>
      </x:c>
      <x:c r="E17" s="88" t="n">
        <x:v>0</x:v>
      </x:c>
      <x:c r="F17" s="88" t="n">
        <x:v>0</x:v>
      </x:c>
      <x:c r="G17" s="88" t="n">
        <x:v>0</x:v>
      </x:c>
      <x:c r="H17" s="88" t="n">
        <x:v>15</x:v>
      </x:c>
      <x:c r="I17" s="88" t="n">
        <x:v>0</x:v>
      </x:c>
      <x:c r="J17" s="89" t="n">
        <x:f>SUM(F17:G17)</x:f>
        <x:v>0</x:v>
      </x:c>
      <x:c r="K17" s="88"/>
      <x:c r="L17" s="88"/>
      <x:c r="M17" s="88"/>
      <x:c r="N17" s="72" t="str">
        <x:v>未発注の残材料15。</x:v>
      </x:c>
    </x:row>
    <x:row r="18" ht="26" customHeight="1">
      <x:c r="A18" s="11"/>
      <x:c r="B18" s="11"/>
      <x:c r="C18" s="11"/>
      <x:c r="D18" s="11"/>
      <x:c r="E18" s="11"/>
      <x:c r="F18" s="11"/>
      <x:c r="G18" s="11"/>
      <x:c r="H18" s="11"/>
      <x:c r="I18" s="11"/>
      <x:c r="J18" s="11"/>
      <x:c r="K18" s="11"/>
      <x:c r="L18" s="11"/>
      <x:c r="M18" s="11"/>
      <x:c r="N18" s="11"/>
    </x:row>
    <x:row r="19" ht="26" customHeight="1">
      <x:c r="A19" s="11"/>
      <x:c r="B19" s="11"/>
      <x:c r="C19" s="11"/>
      <x:c r="D19" s="11"/>
      <x:c r="E19" s="11"/>
      <x:c r="F19" s="11"/>
      <x:c r="G19" s="11"/>
      <x:c r="H19" s="11"/>
      <x:c r="I19" s="11"/>
      <x:c r="J19" s="11"/>
      <x:c r="K19" s="11"/>
      <x:c r="L19" s="11"/>
      <x:c r="M19" s="11"/>
      <x:c r="N19" s="11"/>
    </x:row>
    <x:row r="20" ht="46" customHeight="1">
      <x:c r="A20" s="33" t="str">
        <x:v>案件ID</x:v>
      </x:c>
      <x:c r="B20" s="33" t="str">
        <x:v>発注集計</x:v>
      </x:c>
      <x:c r="C20" s="33" t="str">
        <x:v>対応実績</x:v>
      </x:c>
      <x:c r="D20" s="33" t="str">
        <x:v>実績集計</x:v>
      </x:c>
      <x:c r="E20" s="33" t="str">
        <x:v>残作業集計</x:v>
      </x:c>
      <x:c r="F20" s="33" t="str">
        <x:v>未着内数</x:v>
      </x:c>
      <x:c r="G20" s="33" t="str">
        <x:v>照合結果</x:v>
      </x:c>
      <x:c r="H20" s="33" t="str">
        <x:v>確認範囲</x:v>
      </x:c>
      <x:c r="I20" s="33" t="str">
        <x:v>備考</x:v>
      </x:c>
      <x:c r="J20" s="11"/>
      <x:c r="K20" s="11"/>
      <x:c r="L20" s="11"/>
      <x:c r="M20" s="11"/>
      <x:c r="N20" s="11"/>
    </x:row>
    <x:row r="21" ht="26" customHeight="1">
      <x:c r="A21" s="11" t="str">
        <x:v>P-001</x:v>
      </x:c>
      <x:c r="B21" s="92" t="n">
        <x:f>SUMIF($A$7:$A$17,A21,$E$7:$E$17)</x:f>
        <x:v>40</x:v>
      </x:c>
      <x:c r="C21" s="92" t="n">
        <x:f>SUMIF($A$7:$A$17,A21,$F$7:$F$17)</x:f>
        <x:v>25</x:v>
      </x:c>
      <x:c r="D21" s="92" t="n">
        <x:f>SUMIF($A$7:$A$17,A21,$J$7:$J$17)</x:f>
        <x:v>25</x:v>
      </x:c>
      <x:c r="E21" s="92" t="n">
        <x:f>SUMIF($A$7:$A$17,A21,$H$7:$H$17)</x:f>
        <x:v>30</x:v>
      </x:c>
      <x:c r="F21" s="92" t="n">
        <x:f>SUMIF($A$7:$A$17,A21,$I$7:$I$17)</x:f>
        <x:v>5</x:v>
      </x:c>
      <x:c r="G21" s="11" t="str">
        <x:f>IF(AND(B21='記入例'!J7,C21='記入例'!K7,D21='記入例'!M7,E21='記入例'!N7,F21='記入例'!X7),"一致","要確認")</x:f>
        <x:v>一致</x:v>
      </x:c>
      <x:c r="H21" s="11" t="str">
        <x:v>金額のみ</x:v>
      </x:c>
      <x:c r="I21" s="11" t="str">
        <x:v>承認は別</x:v>
      </x:c>
      <x:c r="J21" s="11"/>
      <x:c r="K21" s="11"/>
      <x:c r="L21" s="11"/>
      <x:c r="M21" s="11"/>
      <x:c r="N21" s="11"/>
    </x:row>
    <x:row r="22" ht="26" customHeight="1">
      <x:c r="A22" s="11" t="str">
        <x:v>P-002</x:v>
      </x:c>
      <x:c r="B22" s="92" t="n">
        <x:f>SUMIF($A$7:$A$17,A22,$E$7:$E$17)</x:f>
        <x:v>60</x:v>
      </x:c>
      <x:c r="C22" s="92" t="n">
        <x:f>SUMIF($A$7:$A$17,A22,$F$7:$F$17)</x:f>
        <x:v>25</x:v>
      </x:c>
      <x:c r="D22" s="92" t="n">
        <x:f>SUMIF($A$7:$A$17,A22,$J$7:$J$17)</x:f>
        <x:v>30</x:v>
      </x:c>
      <x:c r="E22" s="92" t="n">
        <x:f>SUMIF($A$7:$A$17,A22,$H$7:$H$17)</x:f>
        <x:v>20</x:v>
      </x:c>
      <x:c r="F22" s="92" t="n">
        <x:f>SUMIF($A$7:$A$17,A22,$I$7:$I$17)</x:f>
        <x:v>8</x:v>
      </x:c>
      <x:c r="G22" s="11" t="str">
        <x:f>IF(AND(B22='記入例'!J8,C22='記入例'!K8,D22='記入例'!M8,E22='記入例'!N8,F22='記入例'!X8),"一致","要確認")</x:f>
        <x:v>一致</x:v>
      </x:c>
      <x:c r="H22" s="11" t="str">
        <x:v>金額のみ</x:v>
      </x:c>
      <x:c r="I22" s="11" t="str">
        <x:v>承認は別</x:v>
      </x:c>
      <x:c r="J22" s="11"/>
      <x:c r="K22" s="11"/>
      <x:c r="L22" s="11"/>
      <x:c r="M22" s="11"/>
      <x:c r="N22" s="11"/>
    </x:row>
    <x:row r="23" ht="26" customHeight="1">
      <x:c r="A23" s="11" t="str">
        <x:v>P-003</x:v>
      </x:c>
      <x:c r="B23" s="92" t="n">
        <x:f>SUMIF($A$7:$A$17,A23,$E$7:$E$17)</x:f>
        <x:v>90</x:v>
      </x:c>
      <x:c r="C23" s="92" t="n">
        <x:f>SUMIF($A$7:$A$17,A23,$F$7:$F$17)</x:f>
        <x:v>55</x:v>
      </x:c>
      <x:c r="D23" s="92" t="n">
        <x:f>SUMIF($A$7:$A$17,A23,$J$7:$J$17)</x:f>
        <x:v>70</x:v>
      </x:c>
      <x:c r="E23" s="92" t="n">
        <x:f>SUMIF($A$7:$A$17,A23,$H$7:$H$17)</x:f>
        <x:v>55</x:v>
      </x:c>
      <x:c r="F23" s="92" t="n">
        <x:f>SUMIF($A$7:$A$17,A23,$I$7:$I$17)</x:f>
        <x:v>0</x:v>
      </x:c>
      <x:c r="G23" s="11" t="str">
        <x:f>IF(AND(B23='記入例'!J9,C23='記入例'!K9,D23='記入例'!M9,E23='記入例'!N9,F23='記入例'!X9),"一致","要確認")</x:f>
        <x:v>一致</x:v>
      </x:c>
      <x:c r="H23" s="11" t="str">
        <x:v>金額のみ</x:v>
      </x:c>
      <x:c r="I23" s="11" t="str">
        <x:v>承認は別</x:v>
      </x:c>
      <x:c r="J23" s="11"/>
      <x:c r="K23" s="11"/>
      <x:c r="L23" s="11"/>
      <x:c r="M23" s="11"/>
      <x:c r="N23" s="11"/>
    </x:row>
    <x:row r="24" ht="26" customHeight="1">
      <x:c r="A24" s="11"/>
      <x:c r="B24" s="11"/>
      <x:c r="C24" s="11"/>
      <x:c r="D24" s="11"/>
      <x:c r="E24" s="11"/>
      <x:c r="F24" s="11"/>
      <x:c r="G24" s="11"/>
      <x:c r="H24" s="11"/>
      <x:c r="I24" s="11"/>
      <x:c r="J24" s="11"/>
      <x:c r="K24" s="11"/>
      <x:c r="L24" s="11"/>
      <x:c r="M24" s="11"/>
      <x:c r="N24" s="11"/>
    </x:row>
    <x:row r="25" ht="26" customHeight="1">
      <x:c r="A25" s="11"/>
      <x:c r="B25" s="11"/>
      <x:c r="C25" s="11"/>
      <x:c r="D25" s="11"/>
      <x:c r="E25" s="11"/>
      <x:c r="F25" s="11"/>
      <x:c r="G25" s="11"/>
      <x:c r="H25" s="11"/>
      <x:c r="I25" s="11"/>
      <x:c r="J25" s="11"/>
      <x:c r="K25" s="11"/>
      <x:c r="L25" s="11"/>
      <x:c r="M25" s="11"/>
      <x:c r="N25" s="11"/>
    </x:row>
    <x:row r="26" ht="26" customHeight="1">
      <x:c r="A26" s="11"/>
      <x:c r="B26" s="11"/>
      <x:c r="C26" s="11"/>
      <x:c r="D26" s="11"/>
      <x:c r="E26" s="11"/>
      <x:c r="F26" s="11"/>
      <x:c r="G26" s="11"/>
      <x:c r="H26" s="11"/>
      <x:c r="I26" s="11"/>
      <x:c r="J26" s="11"/>
      <x:c r="K26" s="11"/>
      <x:c r="L26" s="11"/>
      <x:c r="M26" s="11"/>
      <x:c r="N26" s="11"/>
    </x:row>
    <x:row r="27" ht="26" customHeight="1">
      <x:c r="A27" s="11"/>
      <x:c r="B27" s="11"/>
      <x:c r="C27" s="11"/>
      <x:c r="D27" s="11"/>
      <x:c r="E27" s="11"/>
      <x:c r="F27" s="11"/>
      <x:c r="G27" s="11"/>
      <x:c r="H27" s="11"/>
      <x:c r="I27" s="11"/>
      <x:c r="J27" s="11"/>
      <x:c r="K27" s="11"/>
      <x:c r="L27" s="11"/>
      <x:c r="M27" s="11"/>
      <x:c r="N27" s="11"/>
    </x:row>
    <x:row r="28" ht="26" customHeight="1">
      <x:c r="A28" s="11"/>
      <x:c r="B28" s="11"/>
      <x:c r="C28" s="11"/>
      <x:c r="D28" s="11"/>
      <x:c r="E28" s="11"/>
      <x:c r="F28" s="11"/>
      <x:c r="G28" s="11"/>
      <x:c r="H28" s="11"/>
      <x:c r="I28" s="11"/>
      <x:c r="J28" s="11"/>
      <x:c r="K28" s="11"/>
      <x:c r="L28" s="11"/>
      <x:c r="M28" s="11"/>
      <x:c r="N28" s="11"/>
    </x:row>
    <x:row r="29" ht="26" customHeight="1">
      <x:c r="A29" s="11"/>
      <x:c r="B29" s="11"/>
      <x:c r="C29" s="11"/>
      <x:c r="D29" s="11"/>
      <x:c r="E29" s="11"/>
      <x:c r="F29" s="11"/>
      <x:c r="G29" s="11"/>
      <x:c r="H29" s="11"/>
      <x:c r="I29" s="11"/>
      <x:c r="J29" s="11"/>
      <x:c r="K29" s="11"/>
      <x:c r="L29" s="11"/>
      <x:c r="M29" s="11"/>
      <x:c r="N29" s="11"/>
    </x:row>
  </x:sheetData>
  <x:mergeCells>
    <x:mergeCell ref="A1:N1"/>
    <x:mergeCell ref="A2:N2"/>
  </x:mergeCells>
  <x:pageMargins left="0.7" right="0.7" top="0.75" bottom="0.75" header="0.3" footer="0.3"/>
  <x:legacyDrawing xmlns:r="http://schemas.openxmlformats.org/officeDocument/2006/relationships" r:id="R80e0a52a1e434dd6"/>
</x:worksheet>
</file>

<file path=xl/worksheets/sheet6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0" hidden="0" customWidth="1"/>
    <x:col min="3" max="3" width="20" hidden="0" customWidth="1"/>
    <x:col min="4" max="4" width="32" hidden="0" customWidth="1"/>
    <x:col min="5" max="5" width="20" hidden="0" customWidth="1"/>
    <x:col min="6" max="6" width="20" hidden="0" customWidth="1"/>
  </x:cols>
  <x:sheetData>
    <x:row r="1" ht="38" customHeight="1">
      <x:c r="A1" s="14" t="str">
        <x:v>予算改訂と未実績の置き換え</x:v>
      </x:c>
      <x:c r="B1" s="14"/>
      <x:c r="C1" s="14"/>
      <x:c r="D1" s="14"/>
      <x:c r="E1" s="14"/>
      <x:c r="F1" s="14"/>
    </x:row>
    <x:row r="2" ht="34" customHeight="1">
      <x:c r="A2" s="30" t="str">
        <x:v>説明用の架空例｜P-002の追加変更と、P-001の将来の更新シナリオ。実際の承認・処理の記録ではありません。</x:v>
      </x:c>
      <x:c r="B2" s="30"/>
      <x:c r="C2" s="30"/>
      <x:c r="D2" s="30"/>
      <x:c r="E2" s="30"/>
      <x:c r="F2" s="30"/>
    </x:row>
    <x:row r="3" ht="26" customHeight="1">
      <x:c r="A3" s="11"/>
      <x:c r="B3" s="11"/>
      <x:c r="C3" s="11"/>
      <x:c r="D3" s="11"/>
      <x:c r="E3" s="11"/>
      <x:c r="F3" s="11"/>
    </x:row>
    <x:row r="4" ht="26" customHeight="1">
      <x:c r="A4" s="11"/>
      <x:c r="B4" s="11"/>
      <x:c r="C4" s="11"/>
      <x:c r="D4" s="11"/>
      <x:c r="E4" s="11"/>
      <x:c r="F4" s="11"/>
    </x:row>
    <x:row r="5" ht="46" customHeight="1">
      <x:c r="A5" s="33" t="str">
        <x:v>P-002／CR-002-01</x:v>
      </x:c>
      <x:c r="B5" s="33" t="str">
        <x:v>変更前 v1</x:v>
      </x:c>
      <x:c r="C5" s="33" t="str">
        <x:v>変更後 v2</x:v>
      </x:c>
      <x:c r="D5" s="33" t="str">
        <x:v>差の理由</x:v>
      </x:c>
      <x:c r="E5" s="11"/>
      <x:c r="F5" s="11"/>
    </x:row>
    <x:row r="6" ht="42" customHeight="1">
      <x:c r="A6" s="20" t="str">
        <x:v>想定承認日</x:v>
      </x:c>
      <x:c r="B6" s="20" t="str">
        <x:v>変更前</x:v>
      </x:c>
      <x:c r="C6" s="78" t="n">
        <x:v>46275</x:v>
      </x:c>
      <x:c r="D6" s="20" t="str">
        <x:v>売上合意と原価承認を別確認</x:v>
      </x:c>
      <x:c r="E6" s="11"/>
      <x:c r="F6" s="11"/>
    </x:row>
    <x:row r="7" ht="42" customHeight="1">
      <x:c r="A7" s="20" t="str">
        <x:v>原価予算</x:v>
      </x:c>
      <x:c r="B7" s="100" t="n">
        <x:v>80</x:v>
      </x:c>
      <x:c r="C7" s="102" t="n">
        <x:f>'記入例'!F8</x:f>
        <x:v>95</x:v>
      </x:c>
      <x:c r="D7" s="20" t="str">
        <x:v>承認済追加予算15</x:v>
      </x:c>
      <x:c r="E7" s="11"/>
      <x:c r="F7" s="11"/>
    </x:row>
    <x:row r="8" ht="42" customHeight="1">
      <x:c r="A8" s="20" t="str">
        <x:v>売上見込</x:v>
      </x:c>
      <x:c r="B8" s="100" t="n">
        <x:v>110</x:v>
      </x:c>
      <x:c r="C8" s="102" t="n">
        <x:f>'記入例'!I8</x:f>
        <x:v>130</x:v>
      </x:c>
      <x:c r="D8" s="20" t="str">
        <x:v>承認済追加売上20</x:v>
      </x:c>
      <x:c r="E8" s="11"/>
      <x:c r="F8" s="11"/>
    </x:row>
    <x:row r="9" ht="42" customHeight="1">
      <x:c r="A9" s="20" t="str">
        <x:v>発注額</x:v>
      </x:c>
      <x:c r="B9" s="100" t="n">
        <x:v>60</x:v>
      </x:c>
      <x:c r="C9" s="100" t="n">
        <x:v>60</x:v>
      </x:c>
      <x:c r="D9" s="20" t="str">
        <x:v>変更なし</x:v>
      </x:c>
      <x:c r="E9" s="11"/>
      <x:c r="F9" s="11"/>
    </x:row>
    <x:row r="10" ht="42" customHeight="1">
      <x:c r="A10" s="20" t="str">
        <x:v>実績額</x:v>
      </x:c>
      <x:c r="B10" s="100" t="n">
        <x:v>30</x:v>
      </x:c>
      <x:c r="C10" s="100" t="n">
        <x:v>30</x:v>
      </x:c>
      <x:c r="D10" s="20" t="str">
        <x:v>発注対応25＋工数5</x:v>
      </x:c>
      <x:c r="E10" s="11"/>
      <x:c r="F10" s="11"/>
    </x:row>
    <x:row r="11" ht="42" customHeight="1">
      <x:c r="A11" s="20" t="str">
        <x:v>未実績額</x:v>
      </x:c>
      <x:c r="B11" s="100" t="n">
        <x:v>35</x:v>
      </x:c>
      <x:c r="C11" s="100" t="n">
        <x:v>35</x:v>
      </x:c>
      <x:c r="D11" s="20" t="str">
        <x:v>発注対応分のみを控除</x:v>
      </x:c>
      <x:c r="E11" s="11"/>
      <x:c r="F11" s="11"/>
    </x:row>
    <x:row r="12" ht="42" customHeight="1">
      <x:c r="A12" s="20" t="str">
        <x:v>残作業見込</x:v>
      </x:c>
      <x:c r="B12" s="100" t="n">
        <x:v>5</x:v>
      </x:c>
      <x:c r="C12" s="102" t="n">
        <x:f>'記入例'!N8</x:f>
        <x:v>20</x:v>
      </x:c>
      <x:c r="D12" s="20" t="str">
        <x:v>追加の作業原価15</x:v>
      </x:c>
      <x:c r="E12" s="11"/>
      <x:c r="F12" s="11"/>
    </x:row>
    <x:row r="13" ht="42" customHeight="1">
      <x:c r="A13" s="20" t="str">
        <x:v>完成見込</x:v>
      </x:c>
      <x:c r="B13" s="104" t="n">
        <x:f>SUM(B10:B12)</x:f>
        <x:v>70</x:v>
      </x:c>
      <x:c r="C13" s="104" t="n">
        <x:f>SUM(C10:C12)</x:f>
        <x:v>85</x:v>
      </x:c>
      <x:c r="D13" s="20" t="str">
        <x:v>実績＋未実績＋残作業</x:v>
      </x:c>
      <x:c r="E13" s="11"/>
      <x:c r="F13" s="11"/>
    </x:row>
    <x:row r="14" ht="42" customHeight="1">
      <x:c r="A14" s="20" t="str">
        <x:v>見込利益</x:v>
      </x:c>
      <x:c r="B14" s="104" t="n">
        <x:f>B8-B13</x:f>
        <x:v>40</x:v>
      </x:c>
      <x:c r="C14" s="104" t="n">
        <x:f>C8-C13</x:f>
        <x:v>45</x:v>
      </x:c>
      <x:c r="D14" s="20" t="str">
        <x:v>売上見込−完成見込</x:v>
      </x:c>
      <x:c r="E14" s="11"/>
      <x:c r="F14" s="11"/>
    </x:row>
    <x:row r="15" ht="26" customHeight="1">
      <x:c r="A15" s="20"/>
      <x:c r="B15" s="20"/>
      <x:c r="C15" s="20"/>
      <x:c r="D15" s="20"/>
      <x:c r="E15" s="11"/>
      <x:c r="F15" s="11"/>
    </x:row>
    <x:row r="16" ht="26" customHeight="1">
      <x:c r="A16" s="20"/>
      <x:c r="B16" s="20"/>
      <x:c r="C16" s="20"/>
      <x:c r="D16" s="20"/>
      <x:c r="E16" s="11"/>
      <x:c r="F16" s="11"/>
    </x:row>
    <x:row r="17" ht="46" customHeight="1">
      <x:c r="A17" s="33" t="str">
        <x:v>P-001／PO-001A</x:v>
      </x:c>
      <x:c r="B17" s="33" t="str">
        <x:v>2026-09-15</x:v>
      </x:c>
      <x:c r="C17" s="33" t="str">
        <x:v>2026-09-30（想定）</x:v>
      </x:c>
      <x:c r="D17" s="33" t="str">
        <x:v>処理の意味</x:v>
      </x:c>
      <x:c r="E17" s="11"/>
      <x:c r="F17" s="11"/>
    </x:row>
    <x:row r="18" ht="42" customHeight="1">
      <x:c r="A18" s="20" t="str">
        <x:v>実績額</x:v>
      </x:c>
      <x:c r="B18" s="100" t="n">
        <x:v>25</x:v>
      </x:c>
      <x:c r="C18" s="104" t="n">
        <x:f>B18+B22</x:f>
        <x:v>30</x:v>
      </x:c>
      <x:c r="D18" s="20" t="str">
        <x:v>未実績のうち5を実績化</x:v>
      </x:c>
      <x:c r="E18" s="11"/>
      <x:c r="F18" s="11"/>
    </x:row>
    <x:row r="19" ht="42" customHeight="1">
      <x:c r="A19" s="20" t="str">
        <x:v>未実績額</x:v>
      </x:c>
      <x:c r="B19" s="100" t="n">
        <x:v>15</x:v>
      </x:c>
      <x:c r="C19" s="104" t="n">
        <x:f>B19-B22</x:f>
        <x:v>10</x:v>
      </x:c>
      <x:c r="D19" s="20" t="str">
        <x:v>同じ5を未実績から控除</x:v>
      </x:c>
      <x:c r="E19" s="11"/>
      <x:c r="F19" s="11"/>
    </x:row>
    <x:row r="20" ht="42" customHeight="1">
      <x:c r="A20" s="20" t="str">
        <x:v>残作業見込</x:v>
      </x:c>
      <x:c r="B20" s="100" t="n">
        <x:v>30</x:v>
      </x:c>
      <x:c r="C20" s="100" t="n">
        <x:v>30</x:v>
      </x:c>
      <x:c r="D20" s="20" t="str">
        <x:v>見積変更なし</x:v>
      </x:c>
      <x:c r="E20" s="11"/>
      <x:c r="F20" s="11"/>
    </x:row>
    <x:row r="21" ht="42" customHeight="1">
      <x:c r="A21" s="20" t="str">
        <x:v>完成見込</x:v>
      </x:c>
      <x:c r="B21" s="104" t="n">
        <x:f>SUM(B18:B20)</x:f>
        <x:v>70</x:v>
      </x:c>
      <x:c r="C21" s="104" t="n">
        <x:f>SUM(C18:C20)</x:f>
        <x:v>70</x:v>
      </x:c>
      <x:c r="D21" s="20" t="str">
        <x:v>70のまま／75は重複</x:v>
      </x:c>
      <x:c r="E21" s="11"/>
      <x:c r="F21" s="11"/>
    </x:row>
    <x:row r="22" ht="42" customHeight="1">
      <x:c r="A22" s="20" t="str">
        <x:v>請求未着（内数）</x:v>
      </x:c>
      <x:c r="B22" s="100" t="n">
        <x:v>5</x:v>
      </x:c>
      <x:c r="C22" s="100" t="n">
        <x:v>0</x:v>
      </x:c>
      <x:c r="D22" s="20" t="str">
        <x:v>外注の金額確認待ちが解消</x:v>
      </x:c>
      <x:c r="E22" s="11"/>
      <x:c r="F22" s="11"/>
    </x:row>
    <x:row r="23" ht="26" customHeight="1">
      <x:c r="A23" s="11"/>
      <x:c r="B23" s="11"/>
      <x:c r="C23" s="11"/>
      <x:c r="D23" s="11"/>
      <x:c r="E23" s="11"/>
      <x:c r="F23" s="11"/>
    </x:row>
    <x:row r="24" ht="26" customHeight="1">
      <x:c r="A24" s="11"/>
      <x:c r="B24" s="11"/>
      <x:c r="C24" s="11"/>
      <x:c r="D24" s="11"/>
      <x:c r="E24" s="11"/>
      <x:c r="F24" s="11"/>
    </x:row>
    <x:row r="25" ht="26" customHeight="1">
      <x:c r="A25" s="17" t="str">
        <x:v>9月15日のP-001の会計差5（材料・連携待ち）は、未実績へ残した外注5（PO-001A）とは別明細です。会計連携時に管理実績をもう一度増やさないでください。</x:v>
      </x:c>
      <x:c r="B25" s="17"/>
      <x:c r="C25" s="17"/>
      <x:c r="D25" s="17"/>
      <x:c r="E25" s="17"/>
      <x:c r="F25" s="17"/>
    </x:row>
    <x:row r="26" ht="26" customHeight="1">
      <x:c r="A26" s="17"/>
      <x:c r="B26" s="17"/>
      <x:c r="C26" s="17"/>
      <x:c r="D26" s="17"/>
      <x:c r="E26" s="17"/>
      <x:c r="F26" s="17"/>
    </x:row>
    <x:row r="27" ht="26" customHeight="1">
      <x:c r="A27" s="11"/>
      <x:c r="B27" s="11"/>
      <x:c r="C27" s="11"/>
      <x:c r="D27" s="11"/>
      <x:c r="E27" s="11"/>
      <x:c r="F27" s="11"/>
    </x:row>
    <x:row r="28" ht="26" customHeight="1">
      <x:c r="A28" s="11"/>
      <x:c r="B28" s="11"/>
      <x:c r="C28" s="11"/>
      <x:c r="D28" s="11"/>
      <x:c r="E28" s="11"/>
      <x:c r="F28" s="11"/>
    </x:row>
  </x:sheetData>
  <x:mergeCells>
    <x:mergeCell ref="A1:F1"/>
    <x:mergeCell ref="A2:F2"/>
    <x:mergeCell ref="A25:F26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1" hidden="0" customWidth="1"/>
    <x:col min="2" max="2" width="40" hidden="0" customWidth="1"/>
    <x:col min="3" max="3" width="34" hidden="0" customWidth="1"/>
    <x:col min="4" max="4" width="34" hidden="0" customWidth="1"/>
  </x:cols>
  <x:sheetData>
    <x:row r="1" ht="38" customHeight="1">
      <x:c r="A1" s="14" t="str">
        <x:v>案件別原価｜月次確認票</x:v>
      </x:c>
      <x:c r="B1" s="14"/>
      <x:c r="C1" s="14"/>
      <x:c r="D1" s="14"/>
    </x:row>
    <x:row r="2" ht="34" customHeight="1">
      <x:c r="A2" s="30" t="str">
        <x:v>C列は説明用の架空例、D列は記入用空欄です。数式一致と証憑・会計承認は別に確認してください。</x:v>
      </x:c>
      <x:c r="B2" s="30"/>
      <x:c r="C2" s="30"/>
      <x:c r="D2" s="30"/>
    </x:row>
    <x:row r="3" ht="26" customHeight="1">
      <x:c r="A3" s="11"/>
      <x:c r="B3" s="11"/>
      <x:c r="C3" s="11"/>
      <x:c r="D3" s="11"/>
    </x:row>
    <x:row r="4" ht="26" customHeight="1">
      <x:c r="A4" s="11"/>
      <x:c r="B4" s="11"/>
      <x:c r="C4" s="11"/>
      <x:c r="D4" s="11"/>
    </x:row>
    <x:row r="5" ht="46" customHeight="1">
      <x:c r="A5" s="33" t="str">
        <x:v>確認項目</x:v>
      </x:c>
      <x:c r="B5" s="33" t="str">
        <x:v>確認する内容</x:v>
      </x:c>
      <x:c r="C5" s="33" t="str">
        <x:v>記入例（P-001）</x:v>
      </x:c>
      <x:c r="D5" s="33" t="str">
        <x:v>未記入欄</x:v>
      </x:c>
    </x:row>
    <x:row r="6" ht="74" customHeight="1">
      <x:c r="A6" s="20" t="str">
        <x:v>対象・期間</x:v>
      </x:c>
      <x:c r="B6" s="20" t="str">
        <x:v>案件ID、基準日、案件開始からの累計期間、税区分を記す。</x:v>
      </x:c>
      <x:c r="C6" s="22" t="str">
        <x:v>P-001／2026-09-15／案件開始からの累計／売上・仕入等は税抜</x:v>
      </x:c>
      <x:c r="D6" s="50"/>
    </x:row>
    <x:row r="7" ht="74" customHeight="1">
      <x:c r="A7" s="20" t="str">
        <x:v>予算と版</x:v>
      </x:c>
      <x:c r="B7" s="20" t="str">
        <x:v>当初予算を残し、承認済みの追加分と改訂予算を対応させる。</x:v>
      </x:c>
      <x:c r="C7" s="22" t="str">
        <x:v>v1／当初100／追加0／改訂100（万円）</x:v>
      </x:c>
      <x:c r="D7" s="50"/>
    </x:row>
    <x:row r="8" ht="74" customHeight="1">
      <x:c r="A8" s="20" t="str">
        <x:v>発注との照合</x:v>
      </x:c>
      <x:c r="B8" s="20" t="str">
        <x:v>発注IDごとに発注額と対応する実績を照合する。</x:v>
      </x:c>
      <x:c r="C8" s="22" t="str">
        <x:v>PO-001A：30−20＝10／PO-001B：10−5＝5</x:v>
      </x:c>
      <x:c r="D8" s="50"/>
    </x:row>
    <x:row r="9" ht="74" customHeight="1">
      <x:c r="A9" s="20" t="str">
        <x:v>実績の範囲</x:v>
      </x:c>
      <x:c r="B9" s="20" t="str">
        <x:v>材料・外注・自社工数の重複、対象費目、単価期間を確認する。</x:v>
      </x:c>
      <x:c r="C9" s="22" t="str">
        <x:v>実績25＝外注20＋材料5／工数実績0</x:v>
      </x:c>
      <x:c r="D9" s="50"/>
    </x:row>
    <x:row r="10" ht="74" customHeight="1">
      <x:c r="A10" s="20" t="str">
        <x:v>請求未着</x:v>
      </x:c>
      <x:c r="B10" s="20" t="str">
        <x:v>未実績の内数かを確認。作業・金額の確認状態と対応IDを残す。</x:v>
      </x:c>
      <x:c r="C10" s="22" t="str">
        <x:v>外注5は金額確認待ち／未実績15の内数／PO-001A</x:v>
      </x:c>
      <x:c r="D10" s="50"/>
    </x:row>
    <x:row r="11" ht="74" customHeight="1">
      <x:c r="A11" s="20" t="str">
        <x:v>残作業</x:v>
      </x:c>
      <x:c r="B11" s="20" t="str">
        <x:v>実績にも確定発注にも含まれない作業だけを積み上げる。</x:v>
      </x:c>
      <x:c r="C11" s="22" t="str">
        <x:v>未発注材料10＋40時間×0.5＝30（万円）</x:v>
      </x:c>
      <x:c r="D11" s="50"/>
    </x:row>
    <x:row r="12" ht="74" customHeight="1">
      <x:c r="A12" s="20" t="str">
        <x:v>完成見込</x:v>
      </x:c>
      <x:c r="B12" s="20" t="str">
        <x:v>実績＋未実績＋残作業で計算し、発注総額を足さない。</x:v>
      </x:c>
      <x:c r="C12" s="22" t="str">
        <x:v>25＋15＋30＝70／見込利益120−70＝50</x:v>
      </x:c>
      <x:c r="D12" s="50"/>
    </x:row>
    <x:row r="13" ht="74" customHeight="1">
      <x:c r="A13" s="20" t="str">
        <x:v>会計差の説明</x:v>
      </x:c>
      <x:c r="B13" s="20" t="str">
        <x:v>管理実績−会計実績を、時期・単価配賦・対象範囲で説明する。</x:v>
      </x:c>
      <x:c r="C13" s="22" t="str">
        <x:v>25−20＝5／材料の会計連携待ち5／説明残0</x:v>
      </x:c>
      <x:c r="D13" s="50"/>
    </x:row>
    <x:row r="14" ht="74" customHeight="1">
      <x:c r="A14" s="20" t="str">
        <x:v>確認担当・証憑</x:v>
      </x:c>
      <x:c r="B14" s="20" t="str">
        <x:v>案件責任者と経理が、照合に使った発注・作業・会計資料を残す。</x:v>
      </x:c>
      <x:c r="C14" s="22" t="str">
        <x:v>担当区分：案件責任者・経理／明細D-001-01〜04（架空）</x:v>
      </x:c>
      <x:c r="D14" s="50"/>
    </x:row>
    <x:row r="15" ht="74" customHeight="1">
      <x:c r="A15" s="20" t="str">
        <x:v>次回の確認</x:v>
      </x:c>
      <x:c r="B15" s="20" t="str">
        <x:v>残った確認、期限、担当者を記す。</x:v>
      </x:c>
      <x:c r="C15" s="22" t="str">
        <x:v>9/16（想定）に材料5の会計連携を経理が再照合。管理実績は増やさない。</x:v>
      </x:c>
      <x:c r="D15" s="50"/>
    </x:row>
    <x:row r="16" ht="74" customHeight="1">
      <x:c r="A16" s="20" t="str">
        <x:v>締め・承認</x:v>
      </x:c>
      <x:c r="B16" s="20" t="str">
        <x:v>日付・承認者・訂正履歴を記す。差ゼロだけで承認しない。</x:v>
      </x:c>
      <x:c r="C16" s="22" t="str">
        <x:v>算式照合日9/15（想定）／証憑確認・会計承認は別手続き</x:v>
      </x:c>
      <x:c r="D16" s="50"/>
    </x:row>
    <x:row r="17" ht="26" customHeight="1">
      <x:c r="A17" s="11"/>
      <x:c r="B17" s="11"/>
      <x:c r="C17" s="11"/>
      <x:c r="D17" s="11"/>
    </x:row>
    <x:row r="18" ht="26" customHeight="1">
      <x:c r="A18" s="11"/>
      <x:c r="B18" s="11"/>
      <x:c r="C18" s="11"/>
      <x:c r="D18" s="11"/>
    </x:row>
    <x:row r="19" ht="26" customHeight="1">
      <x:c r="A19" s="17" t="str">
        <x:v>用途：管理見込の照合と引き継ぎ。決算・税務・売上認識や証憑の妥当性を自動判定しません。金額は万円（売上・仕入等は税抜）。PDFはこのシートから作成できます。</x:v>
      </x:c>
      <x:c r="B19" s="17"/>
      <x:c r="C19" s="17"/>
      <x:c r="D19" s="17"/>
    </x:row>
    <x:row r="20" ht="26" customHeight="1">
      <x:c r="A20" s="17"/>
      <x:c r="B20" s="17"/>
      <x:c r="C20" s="17"/>
      <x:c r="D20" s="17"/>
    </x:row>
    <x:row r="21" ht="26" customHeight="1">
      <x:c r="A21" s="11"/>
      <x:c r="B21" s="11"/>
      <x:c r="C21" s="11"/>
      <x:c r="D21" s="11"/>
    </x:row>
    <x:row r="22" ht="26" customHeight="1">
      <x:c r="A22" s="11"/>
      <x:c r="B22" s="11"/>
      <x:c r="C22" s="11"/>
      <x:c r="D22" s="11"/>
    </x:row>
    <x:row r="23" ht="26" customHeight="1">
      <x:c r="A23" s="11"/>
      <x:c r="B23" s="11"/>
      <x:c r="C23" s="11"/>
      <x:c r="D23" s="11"/>
    </x:row>
    <x:row r="24" ht="26" customHeight="1">
      <x:c r="A24" s="11"/>
      <x:c r="B24" s="11"/>
      <x:c r="C24" s="11"/>
      <x:c r="D24" s="11"/>
    </x:row>
  </x:sheetData>
  <x:mergeCells>
    <x:mergeCell ref="A1:D1"/>
    <x:mergeCell ref="A2:D2"/>
    <x:mergeCell ref="A19:D20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39" hidden="0" customWidth="1"/>
    <x:col min="2" max="2" width="18" hidden="0" customWidth="1"/>
    <x:col min="3" max="3" width="18" hidden="0" customWidth="1"/>
    <x:col min="4" max="4" width="13" hidden="0" customWidth="1"/>
    <x:col min="5" max="5" width="40" hidden="0" customWidth="1"/>
  </x:cols>
  <x:sheetData>
    <x:row r="1" ht="38" customHeight="1">
      <x:c r="A1" s="14" t="str">
        <x:v>計算・整合チェック</x:v>
      </x:c>
      <x:c r="B1" s="14"/>
      <x:c r="C1" s="14"/>
      <x:c r="D1" s="14"/>
      <x:c r="E1" s="14"/>
    </x:row>
    <x:row r="2" ht="34" customHeight="1">
      <x:c r="A2" s="30" t="str">
        <x:v>期待値は合成例の計算結果です。PASSは式の整合を示すだけで、証憑確認や会計処理の承認ではありません。</x:v>
      </x:c>
      <x:c r="B2" s="30"/>
      <x:c r="C2" s="30"/>
      <x:c r="D2" s="30"/>
      <x:c r="E2" s="30"/>
    </x:row>
    <x:row r="3" ht="26" customHeight="1">
      <x:c r="A3" s="11"/>
      <x:c r="B3" s="11"/>
      <x:c r="C3" s="11"/>
      <x:c r="D3" s="11"/>
      <x:c r="E3" s="11"/>
    </x:row>
    <x:row r="4" ht="26" customHeight="1">
      <x:c r="A4" s="11"/>
      <x:c r="B4" s="11"/>
      <x:c r="C4" s="11"/>
      <x:c r="D4" s="11"/>
      <x:c r="E4" s="11"/>
    </x:row>
    <x:row r="5" ht="46" customHeight="1">
      <x:c r="A5" s="33" t="str">
        <x:v>検算項目</x:v>
      </x:c>
      <x:c r="B5" s="33" t="str">
        <x:v>計算結果</x:v>
      </x:c>
      <x:c r="C5" s="33" t="str">
        <x:v>期待値</x:v>
      </x:c>
      <x:c r="D5" s="33" t="str">
        <x:v>判定</x:v>
      </x:c>
      <x:c r="E5" s="33" t="str">
        <x:v>確認する誤り</x:v>
      </x:c>
    </x:row>
    <x:row r="6" ht="46" customHeight="1">
      <x:c r="A6" s="20" t="str">
        <x:v>P-001 完成見込</x:v>
      </x:c>
      <x:c r="B6" s="82" t="n">
        <x:f>'記入例'!O7</x:f>
        <x:v>70</x:v>
      </x:c>
      <x:c r="C6" s="72" t="n">
        <x:v>70</x:v>
      </x:c>
      <x:c r="D6" s="20" t="str">
        <x:f>IF(B6=C6,"PASS","FAIL")</x:f>
        <x:v>PASS</x:v>
      </x:c>
      <x:c r="E6" s="20" t="str">
        <x:v>25＋15＋30。発注総額は足さない。</x:v>
      </x:c>
    </x:row>
    <x:row r="7" ht="46" customHeight="1">
      <x:c r="A7" s="20" t="str">
        <x:v>P-001 誤って足した場合の重複額</x:v>
      </x:c>
      <x:c r="B7" s="82" t="n">
        <x:f>'記入例'!M7+'記入例'!J7+'記入例'!N7-'記入例'!O7</x:f>
        <x:v>25</x:v>
      </x:c>
      <x:c r="C7" s="72" t="n">
        <x:v>25</x:v>
      </x:c>
      <x:c r="D7" s="20" t="str">
        <x:f>IF(B7=C7,"PASS","FAIL")</x:f>
        <x:v>PASS</x:v>
      </x:c>
      <x:c r="E7" s="20" t="str">
        <x:v>誤った95と正しい70の差25。</x:v>
      </x:c>
    </x:row>
    <x:row r="8" ht="46" customHeight="1">
      <x:c r="A8" s="20" t="str">
        <x:v>P-002 完成見込</x:v>
      </x:c>
      <x:c r="B8" s="82" t="n">
        <x:f>'記入例'!O8</x:f>
        <x:v>85</x:v>
      </x:c>
      <x:c r="C8" s="72" t="n">
        <x:v>85</x:v>
      </x:c>
      <x:c r="D8" s="20" t="str">
        <x:f>IF(B8=C8,"PASS","FAIL")</x:f>
        <x:v>PASS</x:v>
      </x:c>
      <x:c r="E8" s="20" t="str">
        <x:v>自社工数5を発注から控除しない。</x:v>
      </x:c>
    </x:row>
    <x:row r="9" ht="46" customHeight="1">
      <x:c r="A9" s="20" t="str">
        <x:v>P-002 発注に対応しない実績</x:v>
      </x:c>
      <x:c r="B9" s="82" t="n">
        <x:f>'記入例'!M8-'記入例'!K8</x:f>
        <x:v>5</x:v>
      </x:c>
      <x:c r="C9" s="72" t="n">
        <x:v>5</x:v>
      </x:c>
      <x:c r="D9" s="20" t="str">
        <x:f>IF(B9=C9,"PASS","FAIL")</x:f>
        <x:v>PASS</x:v>
      </x:c>
      <x:c r="E9" s="20" t="str">
        <x:v>実績総額30と発注対応25を区別。</x:v>
      </x:c>
    </x:row>
    <x:row r="10" ht="46" customHeight="1">
      <x:c r="A10" s="20" t="str">
        <x:v>P-003 予算超過</x:v>
      </x:c>
      <x:c r="B10" s="82" t="n">
        <x:f>'記入例'!Q9</x:f>
        <x:v>10</x:v>
      </x:c>
      <x:c r="C10" s="72" t="n">
        <x:v>10</x:v>
      </x:c>
      <x:c r="D10" s="20" t="str">
        <x:f>IF(B10=C10,"PASS","FAIL")</x:f>
        <x:v>PASS</x:v>
      </x:c>
      <x:c r="E10" s="20" t="str">
        <x:v>完成見込160−改訂予算150。</x:v>
      </x:c>
    </x:row>
    <x:row r="11" ht="46" customHeight="1">
      <x:c r="A11" s="20" t="str">
        <x:v>P-001 実績化後の完成見込</x:v>
      </x:c>
      <x:c r="B11" s="82" t="n">
        <x:f>'更新例'!C21</x:f>
        <x:v>70</x:v>
      </x:c>
      <x:c r="C11" s="72" t="n">
        <x:v>70</x:v>
      </x:c>
      <x:c r="D11" s="20" t="str">
        <x:f>IF(B11=C11,"PASS","FAIL")</x:f>
        <x:v>PASS</x:v>
      </x:c>
      <x:c r="E11" s="20" t="str">
        <x:v>9/30の想定。未実績を同時に減らす。</x:v>
      </x:c>
    </x:row>
    <x:row r="12" ht="46" customHeight="1">
      <x:c r="A12" s="20" t="str">
        <x:v>P-002 変更後の見込利益</x:v>
      </x:c>
      <x:c r="B12" s="82" t="n">
        <x:f>'更新例'!C14</x:f>
        <x:v>45</x:v>
      </x:c>
      <x:c r="C12" s="72" t="n">
        <x:v>45</x:v>
      </x:c>
      <x:c r="D12" s="20" t="str">
        <x:f>IF(B12=C12,"PASS","FAIL")</x:f>
        <x:v>PASS</x:v>
      </x:c>
      <x:c r="E12" s="20" t="str">
        <x:v>売上130−完成見込85。</x:v>
      </x:c>
    </x:row>
    <x:row r="13" ht="46" customHeight="1">
      <x:c r="A13" s="20" t="str">
        <x:v>3案件の未説明差合計</x:v>
      </x:c>
      <x:c r="B13" s="82" t="n">
        <x:f>SUM('記入例'!W7:W9)</x:f>
        <x:v>0</x:v>
      </x:c>
      <x:c r="C13" s="72" t="n">
        <x:v>0</x:v>
      </x:c>
      <x:c r="D13" s="20" t="str">
        <x:f>IF(B13=C13,"PASS","FAIL")</x:f>
        <x:v>PASS</x:v>
      </x:c>
      <x:c r="E13" s="20" t="str">
        <x:v>理由未入力を自動的に正しいとしない。</x:v>
      </x:c>
    </x:row>
    <x:row r="14" ht="46" customHeight="1">
      <x:c r="A14" s="20" t="str">
        <x:v>P-001 明細と記入例</x:v>
      </x:c>
      <x:c r="B14" s="82" t="str">
        <x:f>'明細例'!G21</x:f>
        <x:v>一致</x:v>
      </x:c>
      <x:c r="C14" s="72" t="str">
        <x:v>一致</x:v>
      </x:c>
      <x:c r="D14" s="20" t="str">
        <x:f>IF(B14=C14,"PASS","FAIL")</x:f>
        <x:v>PASS</x:v>
      </x:c>
      <x:c r="E14" s="20" t="str">
        <x:v>発注・対応実績・実績・残作業・未着。</x:v>
      </x:c>
    </x:row>
    <x:row r="15" ht="46" customHeight="1">
      <x:c r="A15" s="20" t="str">
        <x:v>P-002 明細と記入例</x:v>
      </x:c>
      <x:c r="B15" s="82" t="str">
        <x:f>'明細例'!G22</x:f>
        <x:v>一致</x:v>
      </x:c>
      <x:c r="C15" s="72" t="str">
        <x:v>一致</x:v>
      </x:c>
      <x:c r="D15" s="20" t="str">
        <x:f>IF(B15=C15,"PASS","FAIL")</x:f>
        <x:v>PASS</x:v>
      </x:c>
      <x:c r="E15" s="20" t="str">
        <x:v>同上。</x:v>
      </x:c>
    </x:row>
    <x:row r="16" ht="46" customHeight="1">
      <x:c r="A16" s="20" t="str">
        <x:v>P-003 明細と記入例</x:v>
      </x:c>
      <x:c r="B16" s="82" t="str">
        <x:f>'明細例'!G23</x:f>
        <x:v>一致</x:v>
      </x:c>
      <x:c r="C16" s="72" t="str">
        <x:v>一致</x:v>
      </x:c>
      <x:c r="D16" s="20" t="str">
        <x:f>IF(B16=C16,"PASS","FAIL")</x:f>
        <x:v>PASS</x:v>
      </x:c>
      <x:c r="E16" s="20" t="str">
        <x:v>同上。</x:v>
      </x:c>
    </x:row>
    <x:row r="17" ht="46" customHeight="1">
      <x:c r="A17" s="20" t="str">
        <x:v>空欄の完成見込</x:v>
      </x:c>
      <x:c r="B17" s="82" t="str">
        <x:f>'未記入'!O7</x:f>
      </x:c>
      <x:c r="C17" s="72" t="str"/>
      <x:c r="D17" s="20" t="str">
        <x:f>IF(B17=C17,"PASS","FAIL")</x:f>
        <x:v>PASS</x:v>
      </x:c>
      <x:c r="E17" s="20" t="str">
        <x:v>空欄行でゼロ利益を確定しない。</x:v>
      </x:c>
    </x:row>
    <x:row r="18" ht="26" customHeight="1">
      <x:c r="A18" s="11"/>
      <x:c r="B18" s="11"/>
      <x:c r="C18" s="11"/>
      <x:c r="D18" s="11"/>
      <x:c r="E18" s="11"/>
    </x:row>
    <x:row r="19" ht="26" customHeight="1">
      <x:c r="A19" s="11"/>
      <x:c r="B19" s="11"/>
      <x:c r="C19" s="11"/>
      <x:c r="D19" s="11"/>
      <x:c r="E19" s="11"/>
    </x:row>
    <x:row r="20" ht="26" customHeight="1">
      <x:c r="A20" s="17" t="str">
        <x:v>入力例と空欄版の列は同一です。空欄版では、数値の必須欄は0も入力します。入力不足・発注対応実績超過・案件ID重複では完成見込を表示しません。負の未実績は診断用に残し、0へ切り上げません。</x:v>
      </x:c>
      <x:c r="B20" s="17"/>
      <x:c r="C20" s="17"/>
      <x:c r="D20" s="17"/>
      <x:c r="E20" s="17"/>
    </x:row>
    <x:row r="21" ht="26" customHeight="1">
      <x:c r="A21" s="17"/>
      <x:c r="B21" s="17"/>
      <x:c r="C21" s="17"/>
      <x:c r="D21" s="17"/>
      <x:c r="E21" s="17"/>
    </x:row>
    <x:row r="22" ht="26" customHeight="1">
      <x:c r="A22" s="17"/>
      <x:c r="B22" s="17"/>
      <x:c r="C22" s="17"/>
      <x:c r="D22" s="17"/>
      <x:c r="E22" s="17"/>
    </x:row>
    <x:row r="23" ht="26" customHeight="1">
      <x:c r="A23" s="11"/>
      <x:c r="B23" s="11"/>
      <x:c r="C23" s="11"/>
      <x:c r="D23" s="11"/>
      <x:c r="E23" s="11"/>
    </x:row>
    <x:row r="24" ht="26" customHeight="1">
      <x:c r="A24" s="11"/>
      <x:c r="B24" s="11"/>
      <x:c r="C24" s="11"/>
      <x:c r="D24" s="11"/>
      <x:c r="E24" s="11"/>
    </x:row>
    <x:row r="25" ht="26" customHeight="1">
      <x:c r="A25" s="11"/>
      <x:c r="B25" s="11"/>
      <x:c r="C25" s="11"/>
      <x:c r="D25" s="11"/>
      <x:c r="E25" s="11"/>
    </x:row>
  </x:sheetData>
  <x:mergeCells>
    <x:mergeCell ref="A1:E1"/>
    <x:mergeCell ref="A2:E2"/>
    <x:mergeCell ref="A20:E22"/>
  </x:mergeCells>
  <x:conditionalFormatting sqref="D6:D17">
    <x:cfRule type="expression" dxfId="6" priority="1">
      <x:formula>$D6="FAIL"</x:formula>
    </x:cfRule>
  </x:conditionalFormatting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33" hidden="0" customWidth="1"/>
    <x:col min="3" max="3" width="23" hidden="0" customWidth="1"/>
    <x:col min="4" max="4" width="40" hidden="0" customWidth="1"/>
    <x:col min="5" max="5" width="40" hidden="0" customWidth="1"/>
  </x:cols>
  <x:sheetData>
    <x:row r="1" ht="38" customHeight="1">
      <x:c r="A1" s="14" t="str">
        <x:v>出典・定義・適用範囲</x:v>
      </x:c>
      <x:c r="B1" s="14"/>
      <x:c r="C1" s="14"/>
      <x:c r="D1" s="14"/>
      <x:c r="E1" s="14"/>
    </x:row>
    <x:row r="2" ht="34" customHeight="1">
      <x:c r="A2" s="30" t="str">
        <x:v>確認日：2026-09-15。外部資料の記述と、本稿の編集上の運用設計・架空例を区別します。</x:v>
      </x:c>
      <x:c r="B2" s="30"/>
      <x:c r="C2" s="30"/>
      <x:c r="D2" s="30"/>
      <x:c r="E2" s="30"/>
    </x:row>
    <x:row r="3" ht="26" customHeight="1">
      <x:c r="A3" s="11"/>
      <x:c r="B3" s="11"/>
      <x:c r="C3" s="11"/>
      <x:c r="D3" s="11"/>
      <x:c r="E3" s="11"/>
    </x:row>
    <x:row r="4" ht="26" customHeight="1">
      <x:c r="A4" s="11"/>
      <x:c r="B4" s="11"/>
      <x:c r="C4" s="11"/>
      <x:c r="D4" s="11"/>
      <x:c r="E4" s="11"/>
    </x:row>
    <x:row r="5" ht="46" customHeight="1">
      <x:c r="A5" s="33" t="str">
        <x:v>資料ID</x:v>
      </x:c>
      <x:c r="B5" s="33" t="str">
        <x:v>資料・発行元</x:v>
      </x:c>
      <x:c r="C5" s="33" t="str">
        <x:v>発行・更新日</x:v>
      </x:c>
      <x:c r="D5" s="33" t="str">
        <x:v>URL</x:v>
      </x:c>
      <x:c r="E5" s="33" t="str">
        <x:v>参照箇所・適用範囲</x:v>
      </x:c>
    </x:row>
    <x:row r="6" ht="105" customHeight="1">
      <x:c r="A6" s="20" t="str">
        <x:v>WF-S16</x:v>
      </x:c>
      <x:c r="B6" s="20" t="str">
        <x:v>Manage Project Budgets／Microsoft</x:v>
      </x:c>
      <x:c r="C6" s="20" t="str">
        <x:v>更新2024-04-02</x:v>
      </x:c>
      <x:c r="D6" s="20" t="str">
        <x:v>https://learn.microsoft.com/en-us/dynamics365/business-central/projects-how-manage-budgets</x:v>
      </x:c>
      <x:c r="E6" s="20" t="str">
        <x:v>冒頭・Project Planning Lines。予算と実績の比較モデルを確認。本文の式や運用・効果を直接証明しない。Business Central向け。</x:v>
      </x:c>
    </x:row>
    <x:row r="7" ht="105" customHeight="1">
      <x:c r="A7" s="20" t="str">
        <x:v>LP031</x:v>
      </x:c>
      <x:c r="B7" s="20" t="str">
        <x:v>原価・予算実績の管理システム開発／NeoLogic</x:v>
      </x:c>
      <x:c r="C7" s="20" t="str">
        <x:v>表示なし</x:v>
      </x:c>
      <x:c r="D7" s="20" t="str">
        <x:v>https://neologic.co.jp/solutions/cost-budget-management</x:v>
      </x:c>
      <x:c r="E7" s="20" t="str">
        <x:v>予算・見込・実績比較、選べる進め方、FAQ。相談範囲の確認のみ。製品試用・導入効果の検証なし。</x:v>
      </x:c>
    </x:row>
    <x:row r="8" ht="105" customHeight="1">
      <x:c r="A8" s="20" t="str">
        <x:v>LP077</x:v>
      </x:c>
      <x:c r="B8" s="20" t="str">
        <x:v>工数・作業時間管理システム開発／NeoLogic</x:v>
      </x:c>
      <x:c r="C8" s="20" t="str">
        <x:v>表示なし</x:v>
      </x:c>
      <x:c r="D8" s="20" t="str">
        <x:v>https://neologic.co.jp/solutions/project-work-time-management</x:v>
      </x:c>
      <x:c r="E8" s="20" t="str">
        <x:v>作業時間入力・集計・訂正・原価連携。相談範囲の確認のみ。</x:v>
      </x:c>
    </x:row>
    <x:row r="9" ht="105" customHeight="1">
      <x:c r="A9" s="20" t="str">
        <x:v>E18</x:v>
      </x:c>
      <x:c r="B9" s="20" t="str">
        <x:v>システム開発の費用相場より先に、見積りの構造を知る／NeoLogic</x:v>
      </x:c>
      <x:c r="C9" s="20" t="str">
        <x:v>公開2026-08-02／更新2026-08-25</x:v>
      </x:c>
      <x:c r="D9" s="20" t="str">
        <x:v>https://neologic.co.jp/guides/system-development-cost-structure</x:v>
      </x:c>
      <x:c r="E9" s="20" t="str">
        <x:v>発注費用の記事へ案内するために現行内容と見出しを確認。本テンプレートの金額根拠ではない。</x:v>
      </x:c>
    </x:row>
    <x:row r="10" ht="105" customHeight="1">
      <x:c r="A10" s="20" t="str">
        <x:v>合成例</x:v>
      </x:c>
      <x:c r="B10" s="20" t="str">
        <x:v>N16制作資料の条件＋編集上の設計</x:v>
      </x:c>
      <x:c r="C10" s="20" t="str">
        <x:v>作成2026-09-15</x:v>
      </x:c>
      <x:c r="D10" s="20" t="str">
        <x:v>入力依頼：N16.md／公開資料とは別の説明用データ</x:v>
      </x:c>
      <x:c r="E10" s="20" t="str">
        <x:v>P-001は予算100、発注40、うち実績25、残作業30。P-002・P-003、内訳・単価・売上・会計差・日付は合成設定。</x:v>
      </x:c>
    </x:row>
    <x:row r="11" ht="26" customHeight="1">
      <x:c r="A11" s="11"/>
      <x:c r="B11" s="11"/>
      <x:c r="C11" s="11"/>
      <x:c r="D11" s="11"/>
      <x:c r="E11" s="11"/>
    </x:row>
    <x:row r="12" ht="26" customHeight="1">
      <x:c r="A12" s="11"/>
      <x:c r="B12" s="11"/>
      <x:c r="C12" s="11"/>
      <x:c r="D12" s="11"/>
      <x:c r="E12" s="11"/>
    </x:row>
    <x:row r="13" ht="26" customHeight="1">
      <x:c r="A13" s="17" t="str">
        <x:v>仕様の限界：会計システムとの自動連携・証憑突合・仕訳生成・売上認識は実装していません。『記入例』『未記入』は集計額入力モデルです。予算差＝完成見込−改訂予算、会計差＝管理実績−会計実績。残作業に発注済み範囲を含めると重複するため、元明細で確認してください。</x:v>
      </x:c>
      <x:c r="B13" s="17"/>
      <x:c r="C13" s="17"/>
      <x:c r="D13" s="17"/>
      <x:c r="E13" s="17"/>
    </x:row>
    <x:row r="14" ht="26" customHeight="1">
      <x:c r="A14" s="17"/>
      <x:c r="B14" s="17"/>
      <x:c r="C14" s="17"/>
      <x:c r="D14" s="17"/>
      <x:c r="E14" s="17"/>
    </x:row>
    <x:row r="15" ht="26" customHeight="1">
      <x:c r="A15" s="17"/>
      <x:c r="B15" s="17"/>
      <x:c r="C15" s="17"/>
      <x:c r="D15" s="17"/>
      <x:c r="E15" s="17"/>
    </x:row>
    <x:row r="16" ht="26" customHeight="1">
      <x:c r="A16" s="11"/>
      <x:c r="B16" s="11"/>
      <x:c r="C16" s="11"/>
      <x:c r="D16" s="11"/>
      <x:c r="E16" s="11"/>
    </x:row>
    <x:row r="17" ht="26" customHeight="1">
      <x:c r="A17" s="11"/>
      <x:c r="B17" s="11"/>
      <x:c r="C17" s="11"/>
      <x:c r="D17" s="11"/>
      <x:c r="E17" s="11"/>
    </x:row>
  </x:sheetData>
  <x:mergeCells>
    <x:mergeCell ref="A1:E1"/>
    <x:mergeCell ref="A2:E2"/>
    <x:mergeCell ref="A13:E15"/>
  </x:mergeCells>
  <x:pageMargins left="0.7" right="0.7" top="0.75" bottom="0.75" header="0.3" footer="0.3"/>
</x:worksheet>
</file>