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b4e943831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f3feeba5c3204d0f"/>
    <x:sheet xmlns:r="http://schemas.openxmlformats.org/officeDocument/2006/relationships" name="方式比較" sheetId="2" r:id="R08810ec78a674451"/>
    <x:sheet xmlns:r="http://schemas.openxmlformats.org/officeDocument/2006/relationships" name="費用見本_100件" sheetId="3" r:id="R949e7e8033b945ab"/>
    <x:sheet xmlns:r="http://schemas.openxmlformats.org/officeDocument/2006/relationships" name="費用見本_1万件" sheetId="4" r:id="R062ae9b9bf834659"/>
    <x:sheet xmlns:r="http://schemas.openxmlformats.org/officeDocument/2006/relationships" name="費用入力_空欄" sheetId="5" r:id="Rf4d83c23afcd42fc"/>
    <x:sheet xmlns:r="http://schemas.openxmlformats.org/officeDocument/2006/relationships" name="運用検証票" sheetId="6" r:id="R2f834f646ccc4142"/>
    <x:sheet xmlns:r="http://schemas.openxmlformats.org/officeDocument/2006/relationships" name="掲載用表" sheetId="7" r:id="R0e34897e63f245c6"/>
    <x:sheet xmlns:r="http://schemas.openxmlformats.org/officeDocument/2006/relationships" name="出典" sheetId="8" r:id="Reb854214d3eb4505"/>
    <x:sheet xmlns:r="http://schemas.openxmlformats.org/officeDocument/2006/relationships" name="費用分岐の例" sheetId="9" r:id="R63d60c25bcf241b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"/>
    <x:numFmt numFmtId="202" formatCode="#,##0.00"/>
    <x:numFmt numFmtId="203" formatCode="#,##0;(#,##0);0"/>
  </x:numFmts>
  <x:fonts count="16">
    <x:font>
      <x:sz val="11"/>
      <x:name val="Carlito"/>
    </x:font>
    <x:font>
      <x:sz val="10"/>
      <x:color rgb="FF263747"/>
      <x:name val="Noto Sans CJK JP"/>
    </x:font>
    <x:font>
      <x:b/>
      <x:sz val="17"/>
      <x:color rgb="FFFFFFFF"/>
      <x:name val="Noto Sans CJK JP"/>
    </x:font>
    <x:font>
      <x:b/>
      <x:sz val="10"/>
      <x:color rgb="FFFFFFFF"/>
      <x:name val="Noto Sans CJK JP"/>
    </x:font>
    <x:font>
      <x:b/>
      <x:sz val="10"/>
      <x:color rgb="FF17324D"/>
      <x:name val="Noto Sans CJK JP"/>
    </x:font>
    <x:font>
      <x:sz val="10"/>
      <x:color rgb="FF236B52"/>
      <x:name val="Noto Sans CJK JP"/>
    </x:font>
    <x:font>
      <x:sz val="10"/>
      <x:color rgb="FF1757A6"/>
      <x:name val="Noto Sans CJK JP"/>
    </x:font>
    <x:font>
      <x:b/>
      <x:sz val="10"/>
      <x:color rgb="FF1757A6"/>
      <x:name val="Noto Sans CJK JP"/>
    </x:font>
    <x:font>
      <x:b/>
      <x:sz val="10"/>
      <x:color rgb="FF236B52"/>
      <x:name val="Noto Sans CJK JP"/>
    </x:font>
    <x:font>
      <x:b/>
      <x:sz val="10"/>
      <x:color rgb="FF172B3D"/>
      <x:name val="Noto Sans CJK JP"/>
    </x:font>
    <x:font>
      <x:sz val="11"/>
      <x:color rgb="FF236B52"/>
      <x:name val="Carlito"/>
    </x:font>
    <x:font>
      <x:sz val="11"/>
      <x:color rgb="FF243746"/>
      <x:name val="Arial"/>
    </x:font>
    <x:font>
      <x:b/>
      <x:sz val="16"/>
      <x:color rgb="FF243746"/>
      <x:name val="Arial"/>
    </x:font>
    <x:font>
      <x:sz val="11"/>
      <x:color rgb="FF0055B8"/>
      <x:name val="Arial"/>
    </x:font>
    <x:font>
      <x:sz val="11"/>
      <x:color rgb="FFFFFFFF"/>
      <x:name val="Arial"/>
    </x:font>
    <x:font>
      <x:b/>
      <x:sz val="11"/>
      <x:color rgb="FFFFFFFF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137B83"/>
      </x:patternFill>
    </x:fill>
    <x:fill>
      <x:patternFill patternType="solid">
        <x:fgColor rgb="FFEEF5F7"/>
      </x:patternFill>
    </x:fill>
    <x:fill>
      <x:patternFill patternType="solid">
        <x:fgColor rgb="FFF4F7FA"/>
      </x:patternFill>
    </x:fill>
    <x:fill>
      <x:patternFill patternType="solid">
        <x:fgColor rgb="FFE5F1EF"/>
      </x:patternFill>
    </x:fill>
    <x:fill>
      <x:patternFill patternType="solid">
        <x:fgColor rgb="FFFFF5CF"/>
      </x:patternFill>
    </x:fill>
    <x:fill>
      <x:patternFill patternType="solid">
        <x:fgColor rgb="FF19374E"/>
      </x:patternFill>
    </x:fill>
  </x:fills>
  <x:borders count="2">
    <x:border/>
    <x:border/>
  </x:borders>
  <x:cellStyleXfs count="1">
    <x:xf numFmtId="0" fontId="0" fillId="0" borderId="0"/>
  </x:cellStyleXfs>
  <x:cellXfs count="76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8" fillId="4" borderId="0" xfId="0" applyNumberFormat="1" applyFont="1" applyFill="1" applyBorder="1" applyAlignment="1">
      <x:alignment vertical="center" wrapText="1"/>
    </x:xf>
    <x:xf numFmtId="0" fontId="8" fillId="4" borderId="1" xfId="0" applyNumberFormat="1" applyFont="1" applyFill="1" applyBorder="1" applyAlignment="1">
      <x:alignment vertical="center" wrapText="1"/>
    </x:xf>
    <x:xf numFmtId="200" fontId="6" fillId="0" borderId="0" xfId="0" applyNumberFormat="1" applyFont="1" applyFill="1" applyBorder="1" applyAlignment="1">
      <x:alignment vertical="center" wrapText="1"/>
    </x:xf>
    <x:xf numFmtId="200" fontId="7" fillId="4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4" fillId="4" borderId="0" xfId="0" applyNumberFormat="1" applyFont="1" applyFill="1" applyBorder="1" applyAlignment="1">
      <x:alignment vertical="center" wrapText="1"/>
    </x:xf>
    <x:xf numFmtId="200" fontId="6" fillId="0" borderId="1" xfId="0" applyNumberFormat="1" applyFont="1" applyFill="1" applyBorder="1" applyAlignment="1">
      <x:alignment vertical="center" wrapText="1"/>
    </x:xf>
    <x:xf numFmtId="200" fontId="7" fillId="4" borderId="1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200" fontId="4" fillId="4" borderId="1" xfId="0" applyNumberFormat="1" applyFont="1" applyFill="1" applyBorder="1" applyAlignment="1">
      <x:alignment vertical="center" wrapText="1"/>
    </x:xf>
    <x:xf numFmtId="201" fontId="6" fillId="0" borderId="0" xfId="0" applyNumberFormat="1" applyFont="1" applyFill="1" applyBorder="1" applyAlignment="1">
      <x:alignment vertical="center" wrapText="1"/>
    </x:xf>
    <x:xf numFmtId="201" fontId="6" fillId="0" borderId="1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1" fontId="1" fillId="0" borderId="1" xfId="0" applyNumberFormat="1" applyFont="1" applyFill="1" applyBorder="1" applyAlignment="1">
      <x:alignment vertical="center" wrapText="1"/>
    </x:xf>
    <x:xf numFmtId="201" fontId="6" fillId="5" borderId="0" xfId="0" applyNumberFormat="1" applyFont="1" applyFill="1" applyBorder="1" applyAlignment="1">
      <x:alignment vertical="center" wrapText="1"/>
    </x:xf>
    <x:xf numFmtId="201" fontId="9" fillId="5" borderId="0" xfId="0" applyNumberFormat="1" applyFont="1" applyFill="1" applyBorder="1" applyAlignment="1">
      <x:alignment vertical="center" wrapText="1"/>
    </x:xf>
    <x:xf numFmtId="201" fontId="6" fillId="5" borderId="1" xfId="0" applyNumberFormat="1" applyFont="1" applyFill="1" applyBorder="1" applyAlignment="1">
      <x:alignment vertical="center" wrapText="1"/>
    </x:xf>
    <x:xf numFmtId="201" fontId="9" fillId="5" borderId="1" xfId="0" applyNumberFormat="1" applyFont="1" applyFill="1" applyBorder="1" applyAlignment="1">
      <x:alignment vertical="center" wrapText="1"/>
    </x:xf>
    <x:xf numFmtId="200" fontId="6" fillId="5" borderId="0" xfId="0" applyNumberFormat="1" applyFont="1" applyFill="1" applyBorder="1" applyAlignment="1">
      <x:alignment vertical="center" wrapText="1"/>
    </x:xf>
    <x:xf numFmtId="200" fontId="9" fillId="5" borderId="0" xfId="0" applyNumberFormat="1" applyFont="1" applyFill="1" applyBorder="1" applyAlignment="1">
      <x:alignment vertical="center" wrapText="1"/>
    </x:xf>
    <x:xf numFmtId="200" fontId="6" fillId="5" borderId="1" xfId="0" applyNumberFormat="1" applyFont="1" applyFill="1" applyBorder="1" applyAlignment="1">
      <x:alignment vertical="center" wrapText="1"/>
    </x:xf>
    <x:xf numFmtId="200" fontId="9" fillId="5" borderId="1" xfId="0" applyNumberFormat="1" applyFont="1" applyFill="1" applyBorder="1" applyAlignment="1">
      <x:alignment vertical="center" wrapText="1"/>
    </x:xf>
    <x:xf numFmtId="200" fontId="1" fillId="5" borderId="0" xfId="0" applyNumberFormat="1" applyFont="1" applyFill="1" applyBorder="1" applyAlignment="1">
      <x:alignment vertical="center" wrapText="1"/>
    </x:xf>
    <x:xf numFmtId="200" fontId="1" fillId="5" borderId="1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9" fillId="5" borderId="1" xfId="0" applyNumberFormat="1" applyFont="1" applyFill="1" applyBorder="1" applyAlignment="1">
      <x:alignment vertical="center" wrapText="1"/>
    </x:xf>
    <x:xf numFmtId="200" fontId="9" fillId="6" borderId="0" xfId="0" applyNumberFormat="1" applyFont="1" applyFill="1" applyBorder="1" applyAlignment="1">
      <x:alignment vertical="center" wrapText="1"/>
    </x:xf>
    <x:xf numFmtId="200" fontId="9" fillId="6" borderId="1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/>
    <x:xf numFmtId="0" fontId="10" fillId="0" borderId="1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wrapText="1"/>
    </x:xf>
    <x:xf numFmtId="0" fontId="11" fillId="0" borderId="0" xfId="0" applyNumberFormat="1" applyFont="1" applyFill="1" applyBorder="1"/>
    <x:xf numFmtId="0" fontId="12" fillId="0" borderId="0" xfId="0" applyNumberFormat="1" applyFont="1" applyFill="1" applyBorder="1"/>
    <x:xf numFmtId="201" fontId="11" fillId="0" borderId="0" xfId="0" applyNumberFormat="1" applyFont="1" applyFill="1" applyBorder="1"/>
    <x:xf numFmtId="201" fontId="13" fillId="0" borderId="0" xfId="0" applyNumberFormat="1" applyFont="1" applyFill="1" applyBorder="1"/>
    <x:xf numFmtId="201" fontId="13" fillId="7" borderId="0" xfId="0" applyNumberFormat="1" applyFont="1" applyFill="1" applyBorder="1"/>
    <x:xf numFmtId="202" fontId="11" fillId="0" borderId="0" xfId="0" applyNumberFormat="1" applyFont="1" applyFill="1" applyBorder="1"/>
    <x:xf numFmtId="203" fontId="11" fillId="0" borderId="0" xfId="0" applyNumberFormat="1" applyFont="1" applyFill="1" applyBorder="1"/>
    <x:xf numFmtId="203" fontId="13" fillId="0" borderId="0" xfId="0" applyNumberFormat="1" applyFont="1" applyFill="1" applyBorder="1"/>
    <x:xf numFmtId="0" fontId="11" fillId="8" borderId="0" xfId="0" applyNumberFormat="1" applyFont="1" applyFill="1" applyBorder="1"/>
    <x:xf numFmtId="0" fontId="14" fillId="8" borderId="0" xfId="0" applyNumberFormat="1" applyFont="1" applyFill="1" applyBorder="1"/>
    <x:xf numFmtId="0" fontId="15" fillId="8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2026920d894372" /><Relationship Type="http://schemas.openxmlformats.org/officeDocument/2006/relationships/theme" Target="/xl/theme/theme1.xml" Id="R1c3e109afe53470d" /><Relationship Type="http://schemas.openxmlformats.org/officeDocument/2006/relationships/sharedStrings" Target="/xl/sharedStrings.xml" Id="R1ecae280ce9a4066" /><Relationship Type="http://schemas.openxmlformats.org/officeDocument/2006/relationships/worksheet" Target="/xl/worksheets/sheet1.xml" Id="Rf3feeba5c3204d0f" /><Relationship Type="http://schemas.openxmlformats.org/officeDocument/2006/relationships/worksheet" Target="/xl/worksheets/sheet2.xml" Id="R08810ec78a674451" /><Relationship Type="http://schemas.openxmlformats.org/officeDocument/2006/relationships/worksheet" Target="/xl/worksheets/sheet3.xml" Id="R949e7e8033b945ab" /><Relationship Type="http://schemas.openxmlformats.org/officeDocument/2006/relationships/worksheet" Target="/xl/worksheets/sheet4.xml" Id="R062ae9b9bf834659" /><Relationship Type="http://schemas.openxmlformats.org/officeDocument/2006/relationships/worksheet" Target="/xl/worksheets/sheet5.xml" Id="Rf4d83c23afcd42fc" /><Relationship Type="http://schemas.openxmlformats.org/officeDocument/2006/relationships/worksheet" Target="/xl/worksheets/sheet6.xml" Id="R2f834f646ccc4142" /><Relationship Type="http://schemas.openxmlformats.org/officeDocument/2006/relationships/worksheet" Target="/xl/worksheets/sheet7.xml" Id="R0e34897e63f245c6" /><Relationship Type="http://schemas.openxmlformats.org/officeDocument/2006/relationships/worksheet" Target="/xl/worksheets/sheet8.xml" Id="Reb854214d3eb4505" /><Relationship Type="http://schemas.openxmlformats.org/officeDocument/2006/relationships/worksheet" Target="/xl/worksheets/sheet9.xml" Id="R63d60c25bcf241b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29" hidden="0" customWidth="1"/>
    <x:col min="3" max="3" width="29" hidden="0" customWidth="1"/>
    <x:col min="4" max="4" width="29" hidden="0" customWidth="1"/>
  </x:cols>
  <x:sheetData>
    <x:row r="1" ht="40" customHeight="1">
      <x:c r="A1" s="9" t="inlineStr">
        <x:is>
          <x:t xml:space="preserve">配置と費用の判断シート</x:t>
        </x:is>
      </x:c>
      <x:c r="B1" s="9"/>
      <x:c r="C1" s="9"/>
      <x:c r="D1" s="9"/>
    </x:row>
    <x:row r="2" ht="45" customHeight="1">
      <x:c r="A2" s="4" t="str">
        <x:v>価格未確定の段階から、条件・費用・検証結果をそろえるための編集可能な記入票です。</x:v>
      </x:c>
      <x:c r="B2" s="4"/>
      <x:c r="C2" s="4"/>
      <x:c r="D2" s="4"/>
    </x:row>
    <x:row r="3" ht="28" customHeight="1">
      <x:c r="A3" s="4"/>
      <x:c r="B3" s="4"/>
      <x:c r="C3" s="4"/>
      <x:c r="D3" s="4"/>
    </x:row>
    <x:row r="4" ht="34" customHeight="1">
      <x:c r="A4" s="13" t="str">
        <x:v>順序</x:v>
      </x:c>
      <x:c r="B4" s="13" t="str">
        <x:v>シート</x:v>
      </x:c>
      <x:c r="C4" s="13" t="str">
        <x:v>すること</x:v>
      </x:c>
      <x:c r="D4" s="13" t="str">
        <x:v>完了の目安</x:v>
      </x:c>
    </x:row>
    <x:row r="5" ht="46" customHeight="1">
      <x:c r="A5" s="4" t="str">
        <x:v>1</x:v>
      </x:c>
      <x:c r="B5" s="4" t="str">
        <x:v>方式比較・掲載用表</x:v>
      </x:c>
      <x:c r="C5" s="4" t="str">
        <x:v>経路と比較項目を読む</x:v>
      </x:c>
      <x:c r="D5" s="4" t="str">
        <x:v>外部送信の可否を決める</x:v>
      </x:c>
    </x:row>
    <x:row r="6" ht="46" customHeight="1">
      <x:c r="A6" s="4" t="str">
        <x:v>2</x:v>
      </x:c>
      <x:c r="B6" s="4" t="str">
        <x:v>費用見本_100件／費用見本_1万件</x:v>
      </x:c>
      <x:c r="C6" s="4" t="str">
        <x:v>仮定を確認して条件をそろえる</x:v>
      </x:c>
      <x:c r="D6" s="4" t="str">
        <x:v>価格・工数は未確定でもよい</x:v>
      </x:c>
    </x:row>
    <x:row r="7" ht="46" customHeight="1">
      <x:c r="A7" s="4" t="str">
        <x:v>3</x:v>
      </x:c>
      <x:c r="B7" s="4" t="str">
        <x:v>費用入力_空欄</x:v>
      </x:c>
      <x:c r="C7" s="4" t="str">
        <x:v>見積・測定に基づく値を入力</x:v>
      </x:c>
      <x:c r="D7" s="4" t="str">
        <x:v>円・税抜・同じ比較条件</x:v>
      </x:c>
    </x:row>
    <x:row r="8" ht="46" customHeight="1">
      <x:c r="A8" s="4" t="str">
        <x:v>4</x:v>
      </x:c>
      <x:c r="B8" s="4" t="str">
        <x:v>運用検証票</x:v>
      </x:c>
      <x:c r="C8" s="4" t="str">
        <x:v>担当・条件・結果・証拠を記入</x:v>
      </x:c>
      <x:c r="D8" s="4" t="str">
        <x:v>未測定と合格を区別する</x:v>
      </x:c>
    </x:row>
    <x:row r="9" ht="46" customHeight="1">
      <x:c r="A9" s="4" t="str">
        <x:v>5</x:v>
      </x:c>
      <x:c r="B9" s="4" t="str">
        <x:v>出典</x:v>
      </x:c>
      <x:c r="C9" s="4" t="str">
        <x:v>仕様・版・確認日を確認</x:v>
      </x:c>
      <x:c r="D9" s="4" t="str">
        <x:v>採用時に変更を再確認</x:v>
      </x:c>
    </x:row>
    <x:row r="10" ht="28" customHeight="1">
      <x:c r="A10" s="4"/>
      <x:c r="B10" s="4"/>
      <x:c r="C10" s="4"/>
      <x:c r="D10" s="4"/>
    </x:row>
    <x:row r="11" ht="40" customHeight="1">
      <x:c r="A11" s="17" t="str">
        <x:v>集計の考え方｜AI導入により増える費用を比較します。</x:v>
      </x:c>
      <x:c r="B11" s="17"/>
      <x:c r="C11" s="17"/>
      <x:c r="D11" s="17"/>
    </x:row>
    <x:row r="12" ht="40" customHeight="1">
      <x:c r="A12" s="4" t="str">
        <x:v>月額相当 = 初期費用 / 比較月数 + 月間運用費。一件当たり = 月額相当 / 月間件数。</x:v>
      </x:c>
      <x:c r="B12" s="4"/>
      <x:c r="C12" s="4"/>
      <x:c r="D12" s="4"/>
    </x:row>
    <x:row r="13" ht="40" customHeight="1">
      <x:c r="A13" s="4" t="str">
        <x:v>比較期間による配賦は会計上の減価償却ではありません。初期費用そのものと期間総額も確認します。</x:v>
      </x:c>
      <x:c r="B13" s="4"/>
      <x:c r="C13" s="4"/>
      <x:c r="D13" s="4"/>
    </x:row>
    <x:row r="14" ht="28" customHeight="1">
      <x:c r="A14" s="4"/>
      <x:c r="B14" s="4"/>
      <x:c r="C14" s="4"/>
      <x:c r="D14" s="4"/>
    </x:row>
    <x:row r="15" ht="40" customHeight="1">
      <x:c r="A15" s="17" t="str">
        <x:v>入力の約束｜青文字は入力・仮定、黒文字は数式、緑系の欄は出典・確認情報です。</x:v>
      </x:c>
      <x:c r="B15" s="17"/>
      <x:c r="C15" s="17"/>
      <x:c r="D15" s="17"/>
    </x:row>
    <x:row r="16" ht="40" customHeight="1">
      <x:c r="A16" s="4" t="str">
        <x:v>空欄・「未確定」を0円と扱いません。見本の0は、その構成で当該費用を別途負担しないという仮定です。</x:v>
      </x:c>
      <x:c r="B16" s="4"/>
      <x:c r="C16" s="4"/>
      <x:c r="D16" s="4"/>
    </x:row>
    <x:row r="17" ht="40" customHeight="1">
      <x:c r="A17" s="4" t="str">
        <x:v>共通の既存端末は比較対象外とし、追加機材だけを入力します。クラウド事業者の電力は外部の利用料金側に含む前提です。</x:v>
      </x:c>
      <x:c r="B17" s="4"/>
      <x:c r="C17" s="4"/>
      <x:c r="D17" s="4"/>
    </x:row>
    <x:row r="18" ht="40" customHeight="1">
      <x:c r="A18" s="4" t="str">
        <x:v>価格・増分消費電力・工数・性能は未確認。機種、モデル、実行ソフト、契約、測定日時を固定して入力します。</x:v>
      </x:c>
      <x:c r="B18" s="4"/>
      <x:c r="C18" s="4"/>
      <x:c r="D18" s="4"/>
    </x:row>
    <x:row r="19" ht="40" customHeight="1">
      <x:c r="A19" s="4" t="str">
        <x:v>外貨は同一の為替条件で税抜円へ換算し、換算日とレートを根拠欄に残してください。</x:v>
      </x:c>
      <x:c r="B19" s="4"/>
      <x:c r="C19" s="4"/>
      <x:c r="D19" s="4"/>
    </x:row>
    <x:row r="20" ht="28" customHeight="1">
      <x:c r="A20" s="4"/>
      <x:c r="B20" s="4"/>
      <x:c r="C20" s="4"/>
      <x:c r="D20" s="4"/>
    </x:row>
    <x:row r="21" ht="40" customHeight="1">
      <x:c r="A21" s="17" t="str">
        <x:v>例の条件｜月100件 / 10,000件、1回/件、入力2,000・課金対象出力500トークン/回、比較期間36か月。</x:v>
      </x:c>
      <x:c r="B21" s="17"/>
      <x:c r="C21" s="17"/>
      <x:c r="D21" s="17"/>
    </x:row>
    <x:row r="22" ht="40" customHeight="1">
      <x:c r="A22" s="4" t="str">
        <x:v>同時利用は両見本とも1を仮置き。月間件数からピーク同時利用は推定せず、実際の業務条件へ置き換えます。</x:v>
      </x:c>
      <x:c r="B22" s="4"/>
      <x:c r="C22" s="4"/>
      <x:c r="D22" s="4"/>
    </x:row>
    <x:row r="23" ht="40" customHeight="1">
      <x:c r="A23" s="4" t="str">
        <x:v>出力は課金対象全体を入力。モデル固有のトークン数、再試行、追加ツール、キャッシュ割引等は個別に調整します。</x:v>
      </x:c>
      <x:c r="B23" s="4"/>
      <x:c r="C23" s="4"/>
      <x:c r="D23" s="4"/>
    </x:row>
    <x:row r="24" ht="40" customHeight="1">
      <x:c r="A24" s="4" t="str">
        <x:v>音声・画像・ツール等の別課金は「その他の月額」に含め、根拠を記録。費用の重複・除外を確認します。</x:v>
      </x:c>
      <x:c r="B24" s="4"/>
      <x:c r="C24" s="4"/>
      <x:c r="D24" s="4"/>
    </x:row>
    <x:row r="25" ht="28" customHeight="1">
      <x:c r="A25" s="4"/>
      <x:c r="B25" s="4"/>
      <x:c r="C25" s="4"/>
      <x:c r="D25" s="4"/>
    </x:row>
    <x:row r="26" ht="40" customHeight="1">
      <x:c r="A26" s="17" t="str">
        <x:v>判定｜費用が算出できても採用決定ではありません。データ管理・品質・速度・復旧・担当体制の合格が別途必要です。</x:v>
      </x:c>
      <x:c r="B26" s="17"/>
      <x:c r="C26" s="17"/>
      <x:c r="D26" s="17"/>
    </x:row>
    <x:row r="27" ht="40" customHeight="1">
      <x:c r="A27" s="4" t="str">
        <x:v>資料確認日：2026-09-15。架空のA社は説明例であり、実在企業の導入実績ではありません。</x:v>
      </x:c>
      <x:c r="B27" s="4"/>
      <x:c r="C27" s="4"/>
      <x:c r="D27" s="4"/>
    </x:row>
    <x:row r="29" ht="32" customHeight="1">
      <x:c r="A29" s="75" t="str">
        <x:v>費用分岐の例：架空の単価による追加例。実価格を入力する前に、件数と固定費の関係を確かめます。</x:v>
      </x:c>
      <x:c r="B29" s="75"/>
      <x:c r="C29" s="75"/>
      <x:c r="D29" s="75"/>
    </x:row>
  </x:sheetData>
  <x:mergeCells>
    <x:mergeCell ref="A1:D1"/>
    <x:mergeCell ref="A2:D2"/>
    <x:mergeCell ref="A11:D11"/>
    <x:mergeCell ref="A12:D12"/>
    <x:mergeCell ref="A13:D13"/>
    <x:mergeCell ref="A15:D15"/>
    <x:mergeCell ref="A16:D16"/>
    <x:mergeCell ref="A17:D17"/>
    <x:mergeCell ref="A18:D18"/>
    <x:mergeCell ref="A19:D19"/>
    <x:mergeCell ref="A21:D21"/>
    <x:mergeCell ref="A22:D22"/>
    <x:mergeCell ref="A23:D23"/>
    <x:mergeCell ref="A24:D24"/>
    <x:mergeCell ref="A26:D26"/>
    <x:mergeCell ref="A27:D27"/>
    <x:mergeCell ref="A29:D29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8" hidden="0" customWidth="1"/>
    <x:col min="3" max="3" width="28" hidden="0" customWidth="1"/>
    <x:col min="4" max="4" width="28" hidden="0" customWidth="1"/>
    <x:col min="5" max="5" width="28" hidden="0" customWidth="1"/>
    <x:col min="6" max="6" width="42" hidden="0" customWidth="1"/>
  </x:cols>
  <x:sheetData>
    <x:row r="1" ht="40" customHeight="1">
      <x:c r="A1" s="9" t="inlineStr">
        <x:is>
          <x:t xml:space="preserve">4配置方式の判断表</x:t>
        </x:is>
      </x:c>
      <x:c r="B1" s="9"/>
      <x:c r="C1" s="9"/>
      <x:c r="D1" s="9"/>
      <x:c r="E1" s="9"/>
      <x:c r="F1" s="9"/>
    </x:row>
    <x:row r="2" ht="45" customHeight="1">
      <x:c r="A2" s="4" t="str">
        <x:v>四方式は説明例。機種・料金・性能の順位表ではありません。公開重み／ローカル実行／通信遮断を独立して判断します。</x:v>
      </x:c>
      <x:c r="B2" s="4"/>
      <x:c r="C2" s="4"/>
      <x:c r="D2" s="4"/>
      <x:c r="E2" s="4"/>
      <x:c r="F2" s="4"/>
    </x:row>
    <x:row r="3" ht="28" customHeight="1">
      <x:c r="A3" s="4"/>
      <x:c r="B3" s="4"/>
      <x:c r="C3" s="4"/>
      <x:c r="D3" s="4"/>
      <x:c r="E3" s="4"/>
      <x:c r="F3" s="4"/>
    </x:row>
    <x:row r="4" ht="34" customHeight="1">
      <x:c r="A4" s="13" t="str">
        <x:v>確認項目</x:v>
      </x:c>
      <x:c r="B4" s="13" t="str">
        <x:v>端末内</x:v>
      </x:c>
      <x:c r="C4" s="13" t="str">
        <x:v>社内サーバー</x:v>
      </x:c>
      <x:c r="D4" s="13" t="str">
        <x:v>専用クラウド</x:v>
      </x:c>
      <x:c r="E4" s="13" t="str">
        <x:v>共有API</x:v>
      </x:c>
      <x:c r="F4" s="13" t="str">
        <x:v>根拠URL・適用範囲</x:v>
      </x:c>
    </x:row>
    <x:row r="5" ht="68" customHeight="1">
      <x:c r="A5" s="4" t="str">
        <x:v>データの経路</x:v>
      </x:c>
      <x:c r="B5" s="4" t="str">
        <x:v>端末内の画面とモデル</x:v>
      </x:c>
      <x:c r="C5" s="4" t="str">
        <x:v>端末と社内サーバー</x:v>
      </x:c>
      <x:c r="D5" s="4" t="str">
        <x:v>社内から外部の専用環境</x:v>
      </x:c>
      <x:c r="E5" s="4" t="str">
        <x:v>アプリから提供元API</x:v>
      </x:c>
      <x:c r="F5" s="20" t="inlineStr">
        <x:is>
          <x:t xml:space="preserve">出典1 / 出典2 / 出典3に基づく構成例</x:t>
        </x:is>
      </x:c>
    </x:row>
    <x:row r="6" ht="68" customHeight="1">
      <x:c r="A6" s="4" t="str">
        <x:v>必要な計算環境</x:v>
      </x:c>
      <x:c r="B6" s="4" t="str">
        <x:v>端末のメモリ・GPU等</x:v>
      </x:c>
      <x:c r="C6" s="4" t="str">
        <x:v>共有サーバーのメモリ・GPU等</x:v>
      </x:c>
      <x:c r="D6" s="4" t="str">
        <x:v>借りるGPU・メモリ等</x:v>
      </x:c>
      <x:c r="E6" s="4" t="str">
        <x:v>提供元のモデル基盤</x:v>
      </x:c>
      <x:c r="F6" s="20" t="str">
        <x:v>https://huggingface.co/openai/gpt-oss-120b</x:v>
      </x:c>
    </x:row>
    <x:row r="7" ht="68" customHeight="1">
      <x:c r="A7" s="4" t="str">
        <x:v>更新と保守</x:v>
      </x:c>
      <x:c r="B7" s="4" t="str">
        <x:v>自社が端末・実行ソフトを管理</x:v>
      </x:c>
      <x:c r="C7" s="4" t="str">
        <x:v>自社が基盤・モデルを管理</x:v>
      </x:c>
      <x:c r="D7" s="4" t="str">
        <x:v>基盤とモデルの責任を契約で分担</x:v>
      </x:c>
      <x:c r="E7" s="4" t="str">
        <x:v>提供元はモデル基盤、自社はアプリ・権限等</x:v>
      </x:c>
      <x:c r="F7" s="20" t="str">
        <x:v>https://help.openai.com/en/articles/11870455-openai-open-weight-models-gpt-oss</x:v>
      </x:c>
    </x:row>
    <x:row r="8" ht="68" customHeight="1">
      <x:c r="A8" s="4" t="str">
        <x:v>品質・速度確認</x:v>
      </x:c>
      <x:c r="B8" s="4" t="str">
        <x:v>日本語課題、他アプリと同時使用</x:v>
      </x:c>
      <x:c r="C8" s="4" t="str">
        <x:v>日本語課題、同時利用・復旧</x:v>
      </x:c>
      <x:c r="D8" s="4" t="str">
        <x:v>日本語課題、通信・同時利用</x:v>
      </x:c>
      <x:c r="E8" s="4" t="str">
        <x:v>日本語課題、制限・応答時間</x:v>
      </x:c>
      <x:c r="F8" s="20" t="str">
        <x:v>本記事の編集提案。結果はすべて未測定</x:v>
      </x:c>
    </x:row>
    <x:row r="9" ht="68" customHeight="1">
      <x:c r="A9" s="4" t="str">
        <x:v>機器費と利用量</x:v>
      </x:c>
      <x:c r="B9" s="4" t="str">
        <x:v>追加機材、電力、作業時間</x:v>
      </x:c>
      <x:c r="C9" s="4" t="str">
        <x:v>追加機材、電力、作業時間</x:v>
      </x:c>
      <x:c r="D9" s="4" t="str">
        <x:v>GPU課金時間、運用作業</x:v>
      </x:c>
      <x:c r="E9" s="4" t="str">
        <x:v>入出力量、アプリ運用</x:v>
      </x:c>
      <x:c r="F9" s="20" t="str">
        <x:v>金額は費用シートへ。実価格は未確定</x:v>
      </x:c>
    </x:row>
    <x:row r="10" ht="68" customHeight="1">
      <x:c r="A10" s="4" t="str">
        <x:v>公開重み</x:v>
      </x:c>
      <x:c r="B10" s="4" t="str">
        <x:v>公開モデルを選ぶ想定</x:v>
      </x:c>
      <x:c r="C10" s="4" t="str">
        <x:v>公開モデルを選ぶ想定</x:v>
      </x:c>
      <x:c r="D10" s="4" t="str">
        <x:v>公開モデルを選ぶ想定</x:v>
      </x:c>
      <x:c r="E10" s="4" t="str">
        <x:v>選択モデルによる／未確定</x:v>
      </x:c>
      <x:c r="F10" s="20" t="str">
        <x:v>公開重みであることは配置や通信遮断を意味しない</x:v>
      </x:c>
    </x:row>
    <x:row r="11" ht="68" customHeight="1">
      <x:c r="A11" s="4" t="str">
        <x:v>ローカル実行</x:v>
      </x:c>
      <x:c r="B11" s="4" t="str">
        <x:v>該当（説明例）</x:v>
      </x:c>
      <x:c r="C11" s="4" t="str">
        <x:v>該当（説明例）</x:v>
      </x:c>
      <x:c r="D11" s="4" t="str">
        <x:v>非該当（社外で実行）</x:v>
      </x:c>
      <x:c r="E11" s="4" t="str">
        <x:v>非該当（社外で実行）</x:v>
      </x:c>
      <x:c r="F11" s="20" t="str">
        <x:v>本記事での定義：自社端末・社内サーバー内の推論</x:v>
      </x:c>
    </x:row>
    <x:row r="12" ht="68" customHeight="1">
      <x:c r="A12" s="4" t="str">
        <x:v>通信遮断</x:v>
      </x:c>
      <x:c r="B12" s="4" t="str">
        <x:v>要検証。自動的には成立しない</x:v>
      </x:c>
      <x:c r="C12" s="4" t="str">
        <x:v>要検証。自動的には成立しない</x:v>
      </x:c>
      <x:c r="D12" s="4" t="str">
        <x:v>社外への業務データ送信あり</x:v>
      </x:c>
      <x:c r="E12" s="4" t="str">
        <x:v>社外への業務データ送信あり</x:v>
      </x:c>
      <x:c r="F12" s="20" t="str">
        <x:v>ログ・検索・更新・代替処理も点検</x:v>
      </x:c>
    </x:row>
    <x:row r="13" ht="68" customHeight="1">
      <x:c r="A13" s="4" t="str">
        <x:v>学習利用・保存</x:v>
      </x:c>
      <x:c r="B13" s="4" t="str">
        <x:v>アプリ・連携先の仕様を点検</x:v>
      </x:c>
      <x:c r="C13" s="4" t="str">
        <x:v>アプリ・連携先の仕様を点検</x:v>
      </x:c>
      <x:c r="D13" s="4" t="str">
        <x:v>提供元と契約・設定を点検</x:v>
      </x:c>
      <x:c r="E13" s="4" t="str">
        <x:v>提供元・endpoint・機能別に点検</x:v>
      </x:c>
      <x:c r="F13" s="20" t="str">
        <x:v>https://developers.openai.com/api/docs/guides/your-data</x:v>
      </x:c>
    </x:row>
    <x:row r="14" ht="68" customHeight="1">
      <x:c r="A14" s="4" t="str">
        <x:v>確認日・版</x:v>
      </x:c>
      <x:c r="B14" s="4" t="str">
        <x:v>2026-09-15／構成例</x:v>
      </x:c>
      <x:c r="C14" s="4" t="str">
        <x:v>2026-09-15／構成例</x:v>
      </x:c>
      <x:c r="D14" s="4" t="str">
        <x:v>2026-09-15／構成例</x:v>
      </x:c>
      <x:c r="E14" s="4" t="str">
        <x:v>2026-09-15／構成例</x:v>
      </x:c>
      <x:c r="F14" s="20" t="str">
        <x:v>採用する機種・モデル・実行ソフト・契約の版は未確定</x:v>
      </x:c>
    </x:row>
    <x:row r="15" ht="68" customHeight="1">
      <x:c r="A15" s="4" t="str">
        <x:v>条件外・未確認</x:v>
      </x:c>
      <x:c r="B15" s="4" t="str">
        <x:v>周辺機能が外部通信する場合あり</x:v>
      </x:c>
      <x:c r="C15" s="4" t="str">
        <x:v>過剰権限・機器停止への対策が必要</x:v>
      </x:c>
      <x:c r="D15" s="4" t="str">
        <x:v>論理専用と物理専有は別</x:v>
      </x:c>
      <x:c r="E15" s="4" t="str">
        <x:v>学習不使用と保存ゼロは別</x:v>
      </x:c>
      <x:c r="F15" s="20" t="str">
        <x:v>業種固有の要件、費用・品質、実機通信は未検証</x:v>
      </x:c>
    </x:row>
    <x:row r="16" ht="68" customHeight="1">
      <x:c r="A16" s="4" t="str">
        <x:v>情報管理・復旧</x:v>
      </x:c>
      <x:c r="B16" s="4" t="str">
        <x:v>端末・ログの保護と復旧</x:v>
      </x:c>
      <x:c r="C16" s="4" t="str">
        <x:v>文書権限・索引・設定の復旧</x:v>
      </x:c>
      <x:c r="D16" s="4" t="str">
        <x:v>委託範囲・復旧・削除を確認</x:v>
      </x:c>
      <x:c r="E16" s="4" t="str">
        <x:v>アプリ・連携・履歴の管理</x:v>
      </x:c>
      <x:c r="F16" s="20" t="str">
        <x:v>https://www.ipa.go.jp/security/guide/sme/ug65p90000019cbk-att/sme_guideline_v4.0.pdf</x:v>
      </x:c>
    </x:row>
    <x:row r="17" ht="68" customHeight="1">
      <x:c r="A17" s="4" t="str">
        <x:v>採否</x:v>
      </x:c>
      <x:c r="B17" s="4" t="str">
        <x:v>未判定</x:v>
      </x:c>
      <x:c r="C17" s="4" t="str">
        <x:v>未判定</x:v>
      </x:c>
      <x:c r="D17" s="4" t="str">
        <x:v>未判定</x:v>
      </x:c>
      <x:c r="E17" s="4" t="str">
        <x:v>未判定</x:v>
      </x:c>
      <x:c r="F17" s="20" t="str">
        <x:v>価格・品質だけでなく管理条件を満たしてから採用</x:v>
      </x:c>
    </x:row>
    <x:row r="18" ht="28" customHeight="1">
      <x:c r="A18" s="4"/>
      <x:c r="B18" s="4"/>
      <x:c r="C18" s="4"/>
      <x:c r="D18" s="4"/>
      <x:c r="E18" s="4"/>
      <x:c r="F18" s="4"/>
    </x:row>
  </x:sheetData>
  <x:mergeCells>
    <x:mergeCell ref="A1:F1"/>
    <x:mergeCell ref="A2:F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9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44" hidden="0" customWidth="1"/>
  </x:cols>
  <x:sheetData>
    <x:row r="1" ht="40" customHeight="1">
      <x:c r="A1" s="9" t="inlineStr">
        <x:is>
          <x:t xml:space="preserve">月100件の費用見本</x:t>
        </x:is>
      </x:c>
      <x:c r="B1" s="9"/>
      <x:c r="C1" s="9"/>
      <x:c r="D1" s="9"/>
      <x:c r="E1" s="9"/>
      <x:c r="F1" s="9"/>
      <x:c r="G1" s="9"/>
    </x:row>
    <x:row r="2" ht="45" customHeight="1">
      <x:c r="A2" s="4" t="str">
        <x:v>説明例｜価格・電力・工数は未確定。0は明示した非該当費用の仮定で、実価格ではありません。</x:v>
      </x:c>
      <x:c r="B2" s="4"/>
      <x:c r="C2" s="4"/>
      <x:c r="D2" s="4"/>
      <x:c r="E2" s="4"/>
      <x:c r="F2" s="4"/>
      <x:c r="G2" s="4"/>
    </x:row>
    <x:row r="3" ht="28" customHeight="1">
      <x:c r="A3" s="4"/>
      <x:c r="B3" s="4"/>
      <x:c r="C3" s="4"/>
      <x:c r="D3" s="4"/>
      <x:c r="E3" s="4"/>
      <x:c r="F3" s="4"/>
      <x:c r="G3" s="4"/>
    </x:row>
    <x:row r="4" ht="34" customHeight="1">
      <x:c r="A4" s="13" t="str">
        <x:v>項目</x:v>
      </x:c>
      <x:c r="B4" s="13" t="str">
        <x:v>単位</x:v>
      </x:c>
      <x:c r="C4" s="13" t="str">
        <x:v>端末内</x:v>
      </x:c>
      <x:c r="D4" s="13" t="str">
        <x:v>社内サーバー</x:v>
      </x:c>
      <x:c r="E4" s="13" t="str">
        <x:v>専用クラウド</x:v>
      </x:c>
      <x:c r="F4" s="13" t="str">
        <x:v>共有API</x:v>
      </x:c>
      <x:c r="G4" s="13" t="str">
        <x:v>記入方法・根拠</x:v>
      </x:c>
    </x:row>
    <x:row r="5" ht="28" customHeight="1">
      <x:c r="A5" s="17" t="str">
        <x:v>01｜業務・比較の前提</x:v>
      </x:c>
      <x:c r="B5" s="17"/>
      <x:c r="C5" s="17"/>
      <x:c r="D5" s="17"/>
      <x:c r="E5" s="17"/>
      <x:c r="F5" s="17"/>
      <x:c r="G5" s="26"/>
    </x:row>
    <x:row r="6" ht="42" customHeight="1">
      <x:c r="A6" s="4" t="str">
        <x:v>月間件数</x:v>
      </x:c>
      <x:c r="B6" s="4" t="str">
        <x:v>件/月</x:v>
      </x:c>
      <x:c r="C6" s="36" t="n">
        <x:v>100</x:v>
      </x:c>
      <x:c r="D6" s="36" t="n">
        <x:v>100</x:v>
      </x:c>
      <x:c r="E6" s="36" t="n">
        <x:v>100</x:v>
      </x:c>
      <x:c r="F6" s="36" t="n">
        <x:v>100</x:v>
      </x:c>
      <x:c r="G6" s="20" t="str">
        <x:v>説明例のみ100件・10,000件。実利用量へ差し替えます。</x:v>
      </x:c>
    </x:row>
    <x:row r="7" ht="42" customHeight="1">
      <x:c r="A7" s="4" t="str">
        <x:v>一回の入力</x:v>
      </x:c>
      <x:c r="B7" s="4" t="str">
        <x:v>トークン/回</x:v>
      </x:c>
      <x:c r="C7" s="36" t="n">
        <x:v>2000</x:v>
      </x:c>
      <x:c r="D7" s="36" t="n">
        <x:v>2000</x:v>
      </x:c>
      <x:c r="E7" s="36" t="n">
        <x:v>2000</x:v>
      </x:c>
      <x:c r="F7" s="36" t="n">
        <x:v>2000</x:v>
      </x:c>
      <x:c r="G7" s="20" t="str">
        <x:v>共通の仮定。採用モデルの実際の数え方で補正します。</x:v>
      </x:c>
    </x:row>
    <x:row r="8" ht="42" customHeight="1">
      <x:c r="A8" s="4" t="str">
        <x:v>一回の課金対象出力</x:v>
      </x:c>
      <x:c r="B8" s="4" t="str">
        <x:v>トークン/回</x:v>
      </x:c>
      <x:c r="C8" s="36" t="n">
        <x:v>500</x:v>
      </x:c>
      <x:c r="D8" s="36" t="n">
        <x:v>500</x:v>
      </x:c>
      <x:c r="E8" s="36" t="n">
        <x:v>500</x:v>
      </x:c>
      <x:c r="F8" s="36" t="n">
        <x:v>500</x:v>
      </x:c>
      <x:c r="G8" s="20" t="str">
        <x:v>推論用等も課金対象なら含めます。</x:v>
      </x:c>
    </x:row>
    <x:row r="9" ht="42" customHeight="1">
      <x:c r="A9" s="4" t="str">
        <x:v>一件の平均呼び出し</x:v>
      </x:c>
      <x:c r="B9" s="4" t="str">
        <x:v>回/件</x:v>
      </x:c>
      <x:c r="C9" s="28" t="n">
        <x:v>1</x:v>
      </x:c>
      <x:c r="D9" s="28" t="n">
        <x:v>1</x:v>
      </x:c>
      <x:c r="E9" s="28" t="n">
        <x:v>1</x:v>
      </x:c>
      <x:c r="F9" s="28" t="n">
        <x:v>1</x:v>
      </x:c>
      <x:c r="G9" s="20" t="str">
        <x:v>再試行等を含む平均。例では1を仮定。</x:v>
      </x:c>
    </x:row>
    <x:row r="10" ht="42" customHeight="1">
      <x:c r="A10" s="4" t="str">
        <x:v>月間入力</x:v>
      </x:c>
      <x:c r="B10" s="4" t="str">
        <x:v>トークン/月</x:v>
      </x:c>
      <x:c r="C10" s="41" t="n">
        <x:f>IF(COUNT(C6,C7,C9)=3,IF(AND(MIN(C6,C7,C9)&gt;=0),C6*C7*C9,"入力要確認"),"未確定")</x:f>
        <x:v>200000</x:v>
      </x:c>
      <x:c r="D10" s="41" t="n">
        <x:f>IF(COUNT(D6,D7,D9)=3,IF(AND(MIN(D6,D7,D9)&gt;=0),D6*D7*D9,"入力要確認"),"未確定")</x:f>
        <x:v>200000</x:v>
      </x:c>
      <x:c r="E10" s="41" t="n">
        <x:f>IF(COUNT(E6,E7,E9)=3,IF(AND(MIN(E6,E7,E9)&gt;=0),E6*E7*E9,"入力要確認"),"未確定")</x:f>
        <x:v>200000</x:v>
      </x:c>
      <x:c r="F10" s="41" t="n">
        <x:f>IF(COUNT(F6,F7,F9)=3,IF(AND(MIN(F6,F7,F9)&gt;=0),F6*F7*F9,"入力要確認"),"未確定")</x:f>
        <x:v>200000</x:v>
      </x:c>
      <x:c r="G10" s="20" t="str">
        <x:v>件数 × 一回の入力 × 平均呼び出し</x:v>
      </x:c>
    </x:row>
    <x:row r="11" ht="42" customHeight="1">
      <x:c r="A11" s="4" t="str">
        <x:v>月間課金対象出力</x:v>
      </x:c>
      <x:c r="B11" s="4" t="str">
        <x:v>トークン/月</x:v>
      </x:c>
      <x:c r="C11" s="41" t="n">
        <x:f>IF(COUNT(C6,C8,C9)=3,IF(AND(MIN(C6,C8,C9)&gt;=0),C6*C8*C9,"入力要確認"),"未確定")</x:f>
        <x:v>50000</x:v>
      </x:c>
      <x:c r="D11" s="41" t="n">
        <x:f>IF(COUNT(D6,D8,D9)=3,IF(AND(MIN(D6,D8,D9)&gt;=0),D6*D8*D9,"入力要確認"),"未確定")</x:f>
        <x:v>50000</x:v>
      </x:c>
      <x:c r="E11" s="41" t="n">
        <x:f>IF(COUNT(E6,E8,E9)=3,IF(AND(MIN(E6,E8,E9)&gt;=0),E6*E8*E9,"入力要確認"),"未確定")</x:f>
        <x:v>50000</x:v>
      </x:c>
      <x:c r="F11" s="41" t="n">
        <x:f>IF(COUNT(F6,F8,F9)=3,IF(AND(MIN(F6,F8,F9)&gt;=0),F6*F8*F9,"入力要確認"),"未確定")</x:f>
        <x:v>50000</x:v>
      </x:c>
      <x:c r="G11" s="20" t="str">
        <x:v>件数 × 一回の出力 × 平均呼び出し</x:v>
      </x:c>
    </x:row>
    <x:row r="12" ht="42" customHeight="1">
      <x:c r="A12" s="4" t="str">
        <x:v>比較期間</x:v>
      </x:c>
      <x:c r="B12" s="4" t="str">
        <x:v>か月</x:v>
      </x:c>
      <x:c r="C12" s="36" t="n">
        <x:v>36</x:v>
      </x:c>
      <x:c r="D12" s="36" t="n">
        <x:v>36</x:v>
      </x:c>
      <x:c r="E12" s="36" t="n">
        <x:v>36</x:v>
      </x:c>
      <x:c r="F12" s="36" t="n">
        <x:v>36</x:v>
      </x:c>
      <x:c r="G12" s="20" t="str">
        <x:v>例では36か月。会計上の減価償却とは異なります。</x:v>
      </x:c>
    </x:row>
    <x:row r="13" ht="42" customHeight="1">
      <x:c r="A13" s="4" t="str">
        <x:v>API単価の基準量</x:v>
      </x:c>
      <x:c r="B13" s="4" t="str">
        <x:v>トークン</x:v>
      </x:c>
      <x:c r="C13" s="36" t="n">
        <x:v>1000000</x:v>
      </x:c>
      <x:c r="D13" s="36" t="n">
        <x:v>1000000</x:v>
      </x:c>
      <x:c r="E13" s="36" t="n">
        <x:v>1000000</x:v>
      </x:c>
      <x:c r="F13" s="36" t="n">
        <x:v>1000000</x:v>
      </x:c>
      <x:c r="G13" s="20" t="inlineStr">
        <x:is>
          <x:t xml:space="preserve">例では1,000,000。見積りの表示単位と合わせます。</x:t>
        </x:is>
      </x:c>
    </x:row>
    <x:row r="14" ht="42" customHeight="1">
      <x:c r="A14" s="4" t="str">
        <x:v>ピーク同時利用</x:v>
      </x:c>
      <x:c r="B14" s="4" t="str">
        <x:v>人</x:v>
      </x:c>
      <x:c r="C14" s="36" t="n">
        <x:v>1</x:v>
      </x:c>
      <x:c r="D14" s="36" t="n">
        <x:v>1</x:v>
      </x:c>
      <x:c r="E14" s="36" t="n">
        <x:v>1</x:v>
      </x:c>
      <x:c r="F14" s="36" t="n">
        <x:v>1</x:v>
      </x:c>
      <x:c r="G14" s="20" t="str">
        <x:v>例では1を仮置き。件数から推定せず、業務条件を確認。</x:v>
      </x:c>
    </x:row>
    <x:row r="15" ht="60" customHeight="1">
      <x:c r="A15" s="4" t="str">
        <x:v>品質の条件</x:v>
      </x:c>
      <x:c r="B15" s="4" t="str">
        <x:v>文章</x:v>
      </x:c>
      <x:c r="C15" s="28" t="str">
        <x:v>日付・金額を誤らず、原文にない断定を加えない</x:v>
      </x:c>
      <x:c r="D15" s="28" t="str">
        <x:v>日付・金額を誤らず、原文にない断定を加えない</x:v>
      </x:c>
      <x:c r="E15" s="28" t="str">
        <x:v>日付・金額を誤らず、原文にない断定を加えない</x:v>
      </x:c>
      <x:c r="F15" s="28" t="str">
        <x:v>日付・金額を誤らず、原文にない断定を加えない</x:v>
      </x:c>
      <x:c r="G15" s="20" t="str">
        <x:v>同じ日本語課題・同じ合格条件。測定値ではありません。</x:v>
      </x:c>
    </x:row>
    <x:row r="16" ht="42" customHeight="1">
      <x:c r="A16" s="17" t="str">
        <x:v>02｜初期費用</x:v>
      </x:c>
      <x:c r="B16" s="17"/>
      <x:c r="C16" s="29"/>
      <x:c r="D16" s="29"/>
      <x:c r="E16" s="29"/>
      <x:c r="F16" s="29"/>
      <x:c r="G16" s="26"/>
    </x:row>
    <x:row r="17" ht="42" customHeight="1">
      <x:c r="A17" s="4" t="str">
        <x:v>追加の機材購入</x:v>
      </x:c>
      <x:c r="B17" s="4" t="str">
        <x:v>円/初期</x:v>
      </x:c>
      <x:c r="C17" s="28" t="str">
        <x:v>未確定</x:v>
      </x:c>
      <x:c r="D17" s="28" t="str">
        <x:v>未確定</x:v>
      </x:c>
      <x:c r="E17" s="28" t="n">
        <x:v>0</x:v>
      </x:c>
      <x:c r="F17" s="28" t="n">
        <x:v>0</x:v>
      </x:c>
      <x:c r="G17" s="20" t="str">
        <x:v>共通の既存端末は除外。クラウド列の0は追加機材なしの仮定。</x:v>
      </x:c>
    </x:row>
    <x:row r="18" ht="42" customHeight="1">
      <x:c r="A18" s="4" t="str">
        <x:v>構築・初期設定</x:v>
      </x:c>
      <x:c r="B18" s="4" t="str">
        <x:v>円/初期</x:v>
      </x:c>
      <x:c r="C18" s="28" t="str">
        <x:v>未確定</x:v>
      </x:c>
      <x:c r="D18" s="28" t="str">
        <x:v>未確定</x:v>
      </x:c>
      <x:c r="E18" s="28" t="str">
        <x:v>未確定</x:v>
      </x:c>
      <x:c r="F18" s="28" t="str">
        <x:v>未確定</x:v>
      </x:c>
      <x:c r="G18" s="20" t="str">
        <x:v>自社工数を含む。月間作業・保守契約と重複させません。</x:v>
      </x:c>
    </x:row>
    <x:row r="19" ht="42" customHeight="1">
      <x:c r="A19" s="4" t="str">
        <x:v>初期ライセンス等</x:v>
      </x:c>
      <x:c r="B19" s="4" t="str">
        <x:v>円/初期</x:v>
      </x:c>
      <x:c r="C19" s="28" t="str">
        <x:v>未確定</x:v>
      </x:c>
      <x:c r="D19" s="28" t="str">
        <x:v>未確定</x:v>
      </x:c>
      <x:c r="E19" s="28" t="str">
        <x:v>未確定</x:v>
      </x:c>
      <x:c r="F19" s="28" t="str">
        <x:v>未確定</x:v>
      </x:c>
      <x:c r="G19" s="20" t="str">
        <x:v>モデル以外の実行・管理ソフトも確認。</x:v>
      </x:c>
    </x:row>
    <x:row r="20" ht="42" customHeight="1">
      <x:c r="A20" s="4" t="str">
        <x:v>導入時の評価・移行</x:v>
      </x:c>
      <x:c r="B20" s="4" t="str">
        <x:v>円/初期</x:v>
      </x:c>
      <x:c r="C20" s="28" t="str">
        <x:v>未確定</x:v>
      </x:c>
      <x:c r="D20" s="28" t="str">
        <x:v>未確定</x:v>
      </x:c>
      <x:c r="E20" s="28" t="str">
        <x:v>未確定</x:v>
      </x:c>
      <x:c r="F20" s="28" t="str">
        <x:v>未確定</x:v>
      </x:c>
      <x:c r="G20" s="20" t="str">
        <x:v>初回評価・設定移行の費用。定期再評価は月間作業へ。</x:v>
      </x:c>
    </x:row>
    <x:row r="21" ht="42" customHeight="1">
      <x:c r="A21" s="4" t="str">
        <x:v>初期費用合計</x:v>
      </x:c>
      <x:c r="B21" s="4" t="str">
        <x:v>円/初期</x:v>
      </x:c>
      <x:c r="C21" s="45" t="str">
        <x:f>IF(COUNT(C17,C18,C19,C20)=4,IF(AND(MIN(C17,C18,C19,C20)&gt;=0),SUM(C17:C20),"入力要確認"),"未確定")</x:f>
        <x:v>未確定</x:v>
      </x:c>
      <x:c r="D21" s="45" t="str">
        <x:f>IF(COUNT(D17,D18,D19,D20)=4,IF(AND(MIN(D17,D18,D19,D20)&gt;=0),SUM(D17:D20),"入力要確認"),"未確定")</x:f>
        <x:v>未確定</x:v>
      </x:c>
      <x:c r="E21" s="45" t="str">
        <x:f>IF(COUNT(E17,E18,E19,E20)=4,IF(AND(MIN(E17,E18,E19,E20)&gt;=0),SUM(E17:E20),"入力要確認"),"未確定")</x:f>
        <x:v>未確定</x:v>
      </x:c>
      <x:c r="F21" s="45" t="str">
        <x:f>IF(COUNT(F17,F18,F19,F20)=4,IF(AND(MIN(F17,F18,F19,F20)&gt;=0),SUM(F17:F20),"入力要確認"),"未確定")</x:f>
        <x:v>未確定</x:v>
      </x:c>
      <x:c r="G21" s="20" t="str">
        <x:v>未確定を0にせず集計します。</x:v>
      </x:c>
    </x:row>
    <x:row r="22" ht="42" customHeight="1">
      <x:c r="A22" s="4" t="str">
        <x:v>初期費用の月額配賦</x:v>
      </x:c>
      <x:c r="B22" s="4" t="str">
        <x:v>円/月</x:v>
      </x:c>
      <x:c r="C22" s="45" t="str">
        <x:f>IF(COUNT(C21,C12)=2,IF(AND(MIN(C21,C12)&gt;=0,C12&gt;0),C21/C12,"入力要確認"),"未確定")</x:f>
        <x:v>未確定</x:v>
      </x:c>
      <x:c r="D22" s="45" t="str">
        <x:f>IF(COUNT(D21,D12)=2,IF(AND(MIN(D21,D12)&gt;=0,D12&gt;0),D21/D12,"入力要確認"),"未確定")</x:f>
        <x:v>未確定</x:v>
      </x:c>
      <x:c r="E22" s="45" t="str">
        <x:f>IF(COUNT(E21,E12)=2,IF(AND(MIN(E21,E12)&gt;=0,E12&gt;0),E21/E12,"入力要確認"),"未確定")</x:f>
        <x:v>未確定</x:v>
      </x:c>
      <x:c r="F22" s="45" t="str">
        <x:f>IF(COUNT(F21,F12)=2,IF(AND(MIN(F21,F12)&gt;=0,F12&gt;0),F21/F12,"入力要確認"),"未確定")</x:f>
        <x:v>未確定</x:v>
      </x:c>
      <x:c r="G22" s="20" t="str">
        <x:v>初期合計 / 比較月数</x:v>
      </x:c>
    </x:row>
    <x:row r="23" ht="42" customHeight="1">
      <x:c r="A23" s="17" t="str">
        <x:v>03｜月間の運用費</x:v>
      </x:c>
      <x:c r="B23" s="17"/>
      <x:c r="C23" s="29"/>
      <x:c r="D23" s="29"/>
      <x:c r="E23" s="29"/>
      <x:c r="F23" s="29"/>
      <x:c r="G23" s="26"/>
    </x:row>
    <x:row r="24" ht="42" customHeight="1">
      <x:c r="A24" s="4" t="str">
        <x:v>平均の増分消費電力</x:v>
      </x:c>
      <x:c r="B24" s="4" t="str">
        <x:v>W</x:v>
      </x:c>
      <x:c r="C24" s="28" t="str">
        <x:v>未確定</x:v>
      </x:c>
      <x:c r="D24" s="28" t="str">
        <x:v>未確定</x:v>
      </x:c>
      <x:c r="E24" s="28" t="n">
        <x:v>0</x:v>
      </x:c>
      <x:c r="F24" s="28" t="n">
        <x:v>0</x:v>
      </x:c>
      <x:c r="G24" s="20" t="str">
        <x:v>自社機器の測定値。クラウドの0は電力を外部料金で負担する前提。</x:v>
      </x:c>
    </x:row>
    <x:row r="25" ht="42" customHeight="1">
      <x:c r="A25" s="4" t="str">
        <x:v>自社機器の稼働時間</x:v>
      </x:c>
      <x:c r="B25" s="4" t="str">
        <x:v>時間/月</x:v>
      </x:c>
      <x:c r="C25" s="28" t="str">
        <x:v>未確定</x:v>
      </x:c>
      <x:c r="D25" s="28" t="str">
        <x:v>未確定</x:v>
      </x:c>
      <x:c r="E25" s="28" t="n">
        <x:v>0</x:v>
      </x:c>
      <x:c r="F25" s="28" t="n">
        <x:v>0</x:v>
      </x:c>
      <x:c r="G25" s="20" t="str">
        <x:v>平均電力と同じ測定条件。例の外部方式は別途計上なし。</x:v>
      </x:c>
    </x:row>
    <x:row r="26" ht="42" customHeight="1">
      <x:c r="A26" s="4" t="str">
        <x:v>自社機器の電力単価</x:v>
      </x:c>
      <x:c r="B26" s="4" t="str">
        <x:v>円/kWh</x:v>
      </x:c>
      <x:c r="C26" s="28" t="str">
        <x:v>未確定</x:v>
      </x:c>
      <x:c r="D26" s="28" t="str">
        <x:v>未確定</x:v>
      </x:c>
      <x:c r="E26" s="28" t="n">
        <x:v>0</x:v>
      </x:c>
      <x:c r="F26" s="28" t="n">
        <x:v>0</x:v>
      </x:c>
      <x:c r="G26" s="20" t="str">
        <x:v>契約・時点をそろえます。</x:v>
      </x:c>
    </x:row>
    <x:row r="27" ht="42" customHeight="1">
      <x:c r="A27" s="4" t="str">
        <x:v>電力費</x:v>
      </x:c>
      <x:c r="B27" s="4" t="str">
        <x:v>円/月</x:v>
      </x:c>
      <x:c r="C27" s="45" t="str">
        <x:f>IF(COUNT(C24,C25,C26,C61)=4,IF(AND(MIN(C24,C25,C26,C61)&gt;=0,C61&gt;0),C24/C61*C25*C26,"入力要確認"),"未確定")</x:f>
        <x:v>未確定</x:v>
      </x:c>
      <x:c r="D27" s="45" t="str">
        <x:f>IF(COUNT(D24,D25,D26,D61)=4,IF(AND(MIN(D24,D25,D26,D61)&gt;=0,D61&gt;0),D24/D61*D25*D26,"入力要確認"),"未確定")</x:f>
        <x:v>未確定</x:v>
      </x:c>
      <x:c r="E27" s="45" t="n">
        <x:f>IF(COUNT(E24,E25,E26,E61)=4,IF(AND(MIN(E24,E25,E26,E61)&gt;=0,E61&gt;0),E24/E61*E25*E26,"入力要確認"),"未確定")</x:f>
        <x:v>0</x:v>
      </x:c>
      <x:c r="F27" s="45" t="n">
        <x:f>IF(COUNT(F24,F25,F26,F61)=4,IF(AND(MIN(F24,F25,F26,F61)&gt;=0,F61&gt;0),F24/F61*F25*F26,"入力要確認"),"未確定")</x:f>
        <x:v>0</x:v>
      </x:c>
      <x:c r="G27" s="20" t="str">
        <x:v>増分W / W毎kW × 稼働時間 × 単価</x:v>
      </x:c>
    </x:row>
    <x:row r="28" ht="42" customHeight="1">
      <x:c r="A28" s="4" t="str">
        <x:v>外部GPUの時間単価</x:v>
      </x:c>
      <x:c r="B28" s="4" t="str">
        <x:v>円/時間</x:v>
      </x:c>
      <x:c r="C28" s="28" t="n">
        <x:v>0</x:v>
      </x:c>
      <x:c r="D28" s="28" t="n">
        <x:v>0</x:v>
      </x:c>
      <x:c r="E28" s="28" t="str">
        <x:v>未確定</x:v>
      </x:c>
      <x:c r="F28" s="28" t="n">
        <x:v>0</x:v>
      </x:c>
      <x:c r="G28" s="20" t="inlineStr">
        <x:is>
          <x:t xml:space="preserve">専用クラウドの見積り。契約の固定料金はその他月額でも可。</x:t>
        </x:is>
      </x:c>
    </x:row>
    <x:row r="29" ht="42" customHeight="1">
      <x:c r="A29" s="4" t="str">
        <x:v>外部GPUの課金時間</x:v>
      </x:c>
      <x:c r="B29" s="4" t="str">
        <x:v>時間/月</x:v>
      </x:c>
      <x:c r="C29" s="28" t="n">
        <x:v>0</x:v>
      </x:c>
      <x:c r="D29" s="28" t="n">
        <x:v>0</x:v>
      </x:c>
      <x:c r="E29" s="28" t="str">
        <x:v>未確定</x:v>
      </x:c>
      <x:c r="F29" s="28" t="n">
        <x:v>0</x:v>
      </x:c>
      <x:c r="G29" s="20" t="str">
        <x:v>処理時間ではなく、待機を含む課金対象時間。</x:v>
      </x:c>
    </x:row>
    <x:row r="30" ht="42" customHeight="1">
      <x:c r="A30" s="4" t="str">
        <x:v>外部GPU費</x:v>
      </x:c>
      <x:c r="B30" s="4" t="str">
        <x:v>円/月</x:v>
      </x:c>
      <x:c r="C30" s="45" t="n">
        <x:f>IF(COUNT(C28,C29)=2,IF(AND(MIN(C28,C29)&gt;=0),C28*C29,"入力要確認"),"未確定")</x:f>
        <x:v>0</x:v>
      </x:c>
      <x:c r="D30" s="45" t="n">
        <x:f>IF(COUNT(D28,D29)=2,IF(AND(MIN(D28,D29)&gt;=0),D28*D29,"入力要確認"),"未確定")</x:f>
        <x:v>0</x:v>
      </x:c>
      <x:c r="E30" s="45" t="str">
        <x:f>IF(COUNT(E28,E29)=2,IF(AND(MIN(E28,E29)&gt;=0),E28*E29,"入力要確認"),"未確定")</x:f>
        <x:v>未確定</x:v>
      </x:c>
      <x:c r="F30" s="45" t="n">
        <x:f>IF(COUNT(F28,F29)=2,IF(AND(MIN(F28,F29)&gt;=0),F28*F29,"入力要確認"),"未確定")</x:f>
        <x:v>0</x:v>
      </x:c>
      <x:c r="G30" s="20" t="str">
        <x:v>時間単価 × 課金時間</x:v>
      </x:c>
    </x:row>
    <x:row r="31" ht="42" customHeight="1">
      <x:c r="A31" s="4" t="str">
        <x:v>API入力単価</x:v>
      </x:c>
      <x:c r="B31" s="4" t="str">
        <x:v>円/基準量</x:v>
      </x:c>
      <x:c r="C31" s="28" t="n">
        <x:v>0</x:v>
      </x:c>
      <x:c r="D31" s="28" t="n">
        <x:v>0</x:v>
      </x:c>
      <x:c r="E31" s="28" t="n">
        <x:v>0</x:v>
      </x:c>
      <x:c r="F31" s="28" t="str">
        <x:v>未確定</x:v>
      </x:c>
      <x:c r="G31" s="20" t="str">
        <x:v>13行の基準量当たり。ローカル／専用クラウドはAPI不使用の仮定。</x:v>
      </x:c>
    </x:row>
    <x:row r="32" ht="42" customHeight="1">
      <x:c r="A32" s="4" t="str">
        <x:v>API出力単価</x:v>
      </x:c>
      <x:c r="B32" s="4" t="str">
        <x:v>円/基準量</x:v>
      </x:c>
      <x:c r="C32" s="28" t="n">
        <x:v>0</x:v>
      </x:c>
      <x:c r="D32" s="28" t="n">
        <x:v>0</x:v>
      </x:c>
      <x:c r="E32" s="28" t="n">
        <x:v>0</x:v>
      </x:c>
      <x:c r="F32" s="28" t="str">
        <x:v>未確定</x:v>
      </x:c>
      <x:c r="G32" s="20" t="str">
        <x:v>課金対象出力の単価。キャッシュ等で分ける場合は別途調整。</x:v>
      </x:c>
    </x:row>
    <x:row r="33" ht="42" customHeight="1">
      <x:c r="A33" s="4" t="str">
        <x:v>API費</x:v>
      </x:c>
      <x:c r="B33" s="4" t="str">
        <x:v>円/月</x:v>
      </x:c>
      <x:c r="C33" s="45" t="n">
        <x:f>IF(COUNT(C10,C11,C31,C32,C13)=5,IF(AND(MIN(C10,C11,C31,C32,C13)&gt;=0,C13&gt;0),(C10*C31+C11*C32)/C13,"入力要確認"),"未確定")</x:f>
        <x:v>0</x:v>
      </x:c>
      <x:c r="D33" s="45" t="n">
        <x:f>IF(COUNT(D10,D11,D31,D32,D13)=5,IF(AND(MIN(D10,D11,D31,D32,D13)&gt;=0,D13&gt;0),(D10*D31+D11*D32)/D13,"入力要確認"),"未確定")</x:f>
        <x:v>0</x:v>
      </x:c>
      <x:c r="E33" s="45" t="n">
        <x:f>IF(COUNT(E10,E11,E31,E32,E13)=5,IF(AND(MIN(E10,E11,E31,E32,E13)&gt;=0,E13&gt;0),(E10*E31+E11*E32)/E13,"入力要確認"),"未確定")</x:f>
        <x:v>0</x:v>
      </x:c>
      <x:c r="F33" s="45" t="str">
        <x:f>IF(COUNT(F10,F11,F31,F32,F13)=5,IF(AND(MIN(F10,F11,F31,F32,F13)&gt;=0,F13&gt;0),(F10*F31+F11*F32)/F13,"入力要確認"),"未確定")</x:f>
        <x:v>未確定</x:v>
      </x:c>
      <x:c r="G33" s="20" t="str">
        <x:v>入力・出力それぞれの課金量 × 単価</x:v>
      </x:c>
    </x:row>
    <x:row r="34" ht="42" customHeight="1">
      <x:c r="A34" s="4" t="str">
        <x:v>保守・ライセンス</x:v>
      </x:c>
      <x:c r="B34" s="4" t="str">
        <x:v>円/月</x:v>
      </x:c>
      <x:c r="C34" s="28" t="str">
        <x:v>未確定</x:v>
      </x:c>
      <x:c r="D34" s="28" t="str">
        <x:v>未確定</x:v>
      </x:c>
      <x:c r="E34" s="28" t="str">
        <x:v>未確定</x:v>
      </x:c>
      <x:c r="F34" s="28" t="str">
        <x:v>未確定</x:v>
      </x:c>
      <x:c r="G34" s="20" t="str">
        <x:v>社内作業時間に含めた費用と重複させません。</x:v>
      </x:c>
    </x:row>
    <x:row r="35" ht="42" customHeight="1">
      <x:c r="A35" s="4" t="str">
        <x:v>保存・転送・監視</x:v>
      </x:c>
      <x:c r="B35" s="4" t="str">
        <x:v>円/月</x:v>
      </x:c>
      <x:c r="C35" s="28" t="str">
        <x:v>未確定</x:v>
      </x:c>
      <x:c r="D35" s="28" t="str">
        <x:v>未確定</x:v>
      </x:c>
      <x:c r="E35" s="28" t="str">
        <x:v>未確定</x:v>
      </x:c>
      <x:c r="F35" s="28" t="str">
        <x:v>未確定</x:v>
      </x:c>
      <x:c r="G35" s="20" t="str">
        <x:v>サーバー・索引・ログ等の保存も範囲を確認。</x:v>
      </x:c>
    </x:row>
    <x:row r="36" ht="42" customHeight="1">
      <x:c r="A36" s="4" t="str">
        <x:v>固定の社内作業時間</x:v>
      </x:c>
      <x:c r="B36" s="4" t="str">
        <x:v>時間/月</x:v>
      </x:c>
      <x:c r="C36" s="28" t="str">
        <x:v>未確定</x:v>
      </x:c>
      <x:c r="D36" s="28" t="str">
        <x:v>未確定</x:v>
      </x:c>
      <x:c r="E36" s="28" t="str">
        <x:v>未確定</x:v>
      </x:c>
      <x:c r="F36" s="28" t="str">
        <x:v>未確定</x:v>
      </x:c>
      <x:c r="G36" s="20" t="str">
        <x:v>更新・監視・障害対応・再評価等の月平均。</x:v>
      </x:c>
    </x:row>
    <x:row r="37" ht="42" customHeight="1">
      <x:c r="A37" s="4" t="str">
        <x:v>確認・修正時間</x:v>
      </x:c>
      <x:c r="B37" s="4" t="str">
        <x:v>分/件</x:v>
      </x:c>
      <x:c r="C37" s="28" t="str">
        <x:v>未確定</x:v>
      </x:c>
      <x:c r="D37" s="28" t="str">
        <x:v>未確定</x:v>
      </x:c>
      <x:c r="E37" s="28" t="str">
        <x:v>未確定</x:v>
      </x:c>
      <x:c r="F37" s="28" t="str">
        <x:v>未確定</x:v>
      </x:c>
      <x:c r="G37" s="20" t="str">
        <x:v>処理後の人の確認とやり直し。未測定の削減率は置きません。</x:v>
      </x:c>
    </x:row>
    <x:row r="38" ht="42" customHeight="1">
      <x:c r="A38" s="4" t="str">
        <x:v>社内作業の時間単価</x:v>
      </x:c>
      <x:c r="B38" s="4" t="str">
        <x:v>円/時間</x:v>
      </x:c>
      <x:c r="C38" s="28" t="str">
        <x:v>未確定</x:v>
      </x:c>
      <x:c r="D38" s="28" t="str">
        <x:v>未確定</x:v>
      </x:c>
      <x:c r="E38" s="28" t="str">
        <x:v>未確定</x:v>
      </x:c>
      <x:c r="F38" s="28" t="str">
        <x:v>未確定</x:v>
      </x:c>
      <x:c r="G38" s="20" t="str">
        <x:v>比較に用いる負担込みの単価を社内で決めます。</x:v>
      </x:c>
    </x:row>
    <x:row r="39" ht="42" customHeight="1">
      <x:c r="A39" s="4" t="str">
        <x:v>社内作業費</x:v>
      </x:c>
      <x:c r="B39" s="4" t="str">
        <x:v>円/月</x:v>
      </x:c>
      <x:c r="C39" s="45" t="str">
        <x:f>IF(COUNT(C36,C6,C37,C38,C62)=5,IF(AND(MIN(C36,C6,C37,C38,C62)&gt;=0,C62&gt;0),(C36+C6*C37/C62)*C38,"入力要確認"),"未確定")</x:f>
        <x:v>未確定</x:v>
      </x:c>
      <x:c r="D39" s="45" t="str">
        <x:f>IF(COUNT(D36,D6,D37,D38,D62)=5,IF(AND(MIN(D36,D6,D37,D38,D62)&gt;=0,D62&gt;0),(D36+D6*D37/D62)*D38,"入力要確認"),"未確定")</x:f>
        <x:v>未確定</x:v>
      </x:c>
      <x:c r="E39" s="45" t="str">
        <x:f>IF(COUNT(E36,E6,E37,E38,E62)=5,IF(AND(MIN(E36,E6,E37,E38,E62)&gt;=0,E62&gt;0),(E36+E6*E37/E62)*E38,"入力要確認"),"未確定")</x:f>
        <x:v>未確定</x:v>
      </x:c>
      <x:c r="F39" s="45" t="str">
        <x:f>IF(COUNT(F36,F6,F37,F38,F62)=5,IF(AND(MIN(F36,F6,F37,F38,F62)&gt;=0,F62&gt;0),(F36+F6*F37/F62)*F38,"入力要確認"),"未確定")</x:f>
        <x:v>未確定</x:v>
      </x:c>
      <x:c r="G39" s="20" t="str">
        <x:v>(固定時間 + 件数 × 確認分 / 分毎時) × 時間単価</x:v>
      </x:c>
    </x:row>
    <x:row r="40" ht="42" customHeight="1">
      <x:c r="A40" s="4" t="str">
        <x:v>その他の月額</x:v>
      </x:c>
      <x:c r="B40" s="4" t="str">
        <x:v>円/月</x:v>
      </x:c>
      <x:c r="C40" s="28" t="str">
        <x:v>未確定</x:v>
      </x:c>
      <x:c r="D40" s="28" t="str">
        <x:v>未確定</x:v>
      </x:c>
      <x:c r="E40" s="28" t="str">
        <x:v>未確定</x:v>
      </x:c>
      <x:c r="F40" s="28" t="str">
        <x:v>未確定</x:v>
      </x:c>
      <x:c r="G40" s="20" t="str">
        <x:v>冷却・予備品・画像／音声／ツール等。内訳は根拠欄へ。</x:v>
      </x:c>
    </x:row>
    <x:row r="41" ht="42" customHeight="1">
      <x:c r="A41" s="4" t="str">
        <x:v>月間運用費合計</x:v>
      </x:c>
      <x:c r="B41" s="4" t="str">
        <x:v>円/月</x:v>
      </x:c>
      <x:c r="C41" s="45" t="str">
        <x:f>IF(COUNT(C27,C30,C33,C34,C35,C39,C40)=7,IF(AND(MIN(C27,C30,C33,C34,C35,C39,C40)&gt;=0),SUM(C27,C30,C33:C35,C39:C40),"入力要確認"),"未確定")</x:f>
        <x:v>未確定</x:v>
      </x:c>
      <x:c r="D41" s="45" t="str">
        <x:f>IF(COUNT(D27,D30,D33,D34,D35,D39,D40)=7,IF(AND(MIN(D27,D30,D33,D34,D35,D39,D40)&gt;=0),SUM(D27,D30,D33:D35,D39:D40),"入力要確認"),"未確定")</x:f>
        <x:v>未確定</x:v>
      </x:c>
      <x:c r="E41" s="45" t="str">
        <x:f>IF(COUNT(E27,E30,E33,E34,E35,E39,E40)=7,IF(AND(MIN(E27,E30,E33,E34,E35,E39,E40)&gt;=0),SUM(E27,E30,E33:E35,E39:E40),"入力要確認"),"未確定")</x:f>
        <x:v>未確定</x:v>
      </x:c>
      <x:c r="F41" s="45" t="str">
        <x:f>IF(COUNT(F27,F30,F33,F34,F35,F39,F40)=7,IF(AND(MIN(F27,F30,F33,F34,F35,F39,F40)&gt;=0),SUM(F27,F30,F33:F35,F39:F40),"入力要確認"),"未確定")</x:f>
        <x:v>未確定</x:v>
      </x:c>
      <x:c r="G41" s="20" t="str">
        <x:v>電力・GPU・API・保守・保存等・作業・その他を集計。</x:v>
      </x:c>
    </x:row>
    <x:row r="42" ht="42" customHeight="1">
      <x:c r="A42" s="17" t="str">
        <x:v>04｜費用集計（採否の自動判定ではありません）</x:v>
      </x:c>
      <x:c r="B42" s="17"/>
      <x:c r="C42" s="31"/>
      <x:c r="D42" s="31"/>
      <x:c r="E42" s="31"/>
      <x:c r="F42" s="31"/>
      <x:c r="G42" s="26"/>
    </x:row>
    <x:row r="43" ht="42" customHeight="1">
      <x:c r="A43" s="4" t="str">
        <x:v>月額相当</x:v>
      </x:c>
      <x:c r="B43" s="4" t="str">
        <x:v>円/月</x:v>
      </x:c>
      <x:c r="C43" s="56" t="str">
        <x:f>IF(COUNT(C22,C41)=2,IF(AND(MIN(C22,C41)&gt;=0),C22+C41,"入力要確認"),"未確定")</x:f>
        <x:v>未確定</x:v>
      </x:c>
      <x:c r="D43" s="56" t="str">
        <x:f>IF(COUNT(D22,D41)=2,IF(AND(MIN(D22,D41)&gt;=0),D22+D41,"入力要確認"),"未確定")</x:f>
        <x:v>未確定</x:v>
      </x:c>
      <x:c r="E43" s="56" t="str">
        <x:f>IF(COUNT(E22,E41)=2,IF(AND(MIN(E22,E41)&gt;=0),E22+E41,"入力要確認"),"未確定")</x:f>
        <x:v>未確定</x:v>
      </x:c>
      <x:c r="F43" s="56" t="str">
        <x:f>IF(COUNT(F22,F41)=2,IF(AND(MIN(F22,F41)&gt;=0),F22+F41,"入力要確認"),"未確定")</x:f>
        <x:v>未確定</x:v>
      </x:c>
      <x:c r="G43" s="20" t="str">
        <x:v>初期費用月額配賦 + 月間運用費</x:v>
      </x:c>
    </x:row>
    <x:row r="44" ht="42" customHeight="1">
      <x:c r="A44" s="4" t="str">
        <x:v>一件当たり</x:v>
      </x:c>
      <x:c r="B44" s="4" t="str">
        <x:v>円/件</x:v>
      </x:c>
      <x:c r="C44" s="56" t="str">
        <x:f>IF(AND(ISNUMBER(C6),C6=0),"算定不可（0件）",IF(COUNT(C43,C6)=2,IF(AND(MIN(C43,C6)&gt;=0,C6&gt;0),C43/C6,"入力要確認"),"未確定"))</x:f>
        <x:v>未確定</x:v>
      </x:c>
      <x:c r="D44" s="56" t="str">
        <x:f>IF(AND(ISNUMBER(D6),D6=0),"算定不可（0件）",IF(COUNT(D43,D6)=2,IF(AND(MIN(D43,D6)&gt;=0,D6&gt;0),D43/D6,"入力要確認"),"未確定"))</x:f>
        <x:v>未確定</x:v>
      </x:c>
      <x:c r="E44" s="56" t="str">
        <x:f>IF(AND(ISNUMBER(E6),E6=0),"算定不可（0件）",IF(COUNT(E43,E6)=2,IF(AND(MIN(E43,E6)&gt;=0,E6&gt;0),E43/E6,"入力要確認"),"未確定"))</x:f>
        <x:v>未確定</x:v>
      </x:c>
      <x:c r="F44" s="56" t="str">
        <x:f>IF(AND(ISNUMBER(F6),F6=0),"算定不可（0件）",IF(COUNT(F43,F6)=2,IF(AND(MIN(F43,F6)&gt;=0,F6&gt;0),F43/F6,"入力要確認"),"未確定"))</x:f>
        <x:v>未確定</x:v>
      </x:c>
      <x:c r="G44" s="20" t="str">
        <x:v>月額相当 / 件数。件数0では算定不可。</x:v>
      </x:c>
    </x:row>
    <x:row r="45" ht="42" customHeight="1">
      <x:c r="A45" s="4" t="str">
        <x:v>比較期間の総額</x:v>
      </x:c>
      <x:c r="B45" s="4" t="str">
        <x:v>円/期間</x:v>
      </x:c>
      <x:c r="C45" s="56" t="str">
        <x:f>IF(COUNT(C21,C41,C12)=3,IF(AND(MIN(C21,C41,C12)&gt;=0,C12&gt;0),C21+C41*C12,"入力要確認"),"未確定")</x:f>
        <x:v>未確定</x:v>
      </x:c>
      <x:c r="D45" s="56" t="str">
        <x:f>IF(COUNT(D21,D41,D12)=3,IF(AND(MIN(D21,D41,D12)&gt;=0,D12&gt;0),D21+D41*D12,"入力要確認"),"未確定")</x:f>
        <x:v>未確定</x:v>
      </x:c>
      <x:c r="E45" s="56" t="str">
        <x:f>IF(COUNT(E21,E41,E12)=3,IF(AND(MIN(E21,E41,E12)&gt;=0,E12&gt;0),E21+E41*E12,"入力要確認"),"未確定")</x:f>
        <x:v>未確定</x:v>
      </x:c>
      <x:c r="F45" s="56" t="str">
        <x:f>IF(COUNT(F21,F41,F12)=3,IF(AND(MIN(F21,F41,F12)&gt;=0,F12&gt;0),F21+F41*F12,"入力要確認"),"未確定")</x:f>
        <x:v>未確定</x:v>
      </x:c>
      <x:c r="G45" s="20" t="str">
        <x:v>初期費用合計 + 月間運用費 × 比較月数</x:v>
      </x:c>
    </x:row>
    <x:row r="46" ht="42" customHeight="1">
      <x:c r="A46" s="4" t="str">
        <x:v>未入力の数値項目</x:v>
      </x:c>
      <x:c r="B46" s="4" t="str">
        <x:v>項目</x:v>
      </x:c>
      <x:c r="C46" s="41" t="n">
        <x:f>23-COUNT(C6,C7,C8,C9,C12,C13,C17,C18,C19,C20,C24,C25,C26,C28,C29,C31,C32,C34,C35,C36,C37,C38,C40)</x:f>
        <x:v>13</x:v>
      </x:c>
      <x:c r="D46" s="41" t="n">
        <x:f>23-COUNT(D6,D7,D8,D9,D12,D13,D17,D18,D19,D20,D24,D25,D26,D28,D29,D31,D32,D34,D35,D36,D37,D38,D40)</x:f>
        <x:v>13</x:v>
      </x:c>
      <x:c r="E46" s="41" t="n">
        <x:f>23-COUNT(E6,E7,E8,E9,E12,E13,E17,E18,E19,E20,E24,E25,E26,E28,E29,E31,E32,E34,E35,E36,E37,E38,E40)</x:f>
        <x:v>11</x:v>
      </x:c>
      <x:c r="F46" s="41" t="n">
        <x:f>23-COUNT(F6,F7,F8,F9,F12,F13,F17,F18,F19,F20,F24,F25,F26,F28,F29,F31,F32,F34,F35,F36,F37,F38,F40)</x:f>
        <x:v>11</x:v>
      </x:c>
      <x:c r="G46" s="20" t="str">
        <x:v>費用計算に必要な数値の未入力・文字列を数えます。</x:v>
      </x:c>
    </x:row>
    <x:row r="47" ht="42" customHeight="1">
      <x:c r="A47" s="4" t="str">
        <x:v>費用計算の状態</x:v>
      </x:c>
      <x:c r="B47" s="4" t="str">
        <x:v>状態</x:v>
      </x:c>
      <x:c r="C47" s="53" t="str">
        <x:f>IF(ISNUMBER(C43),"価格算定可／採否は別判定","未確定・要確認／採否保留")</x:f>
        <x:v>未確定・要確認／採否保留</x:v>
      </x:c>
      <x:c r="D47" s="53" t="str">
        <x:f>IF(ISNUMBER(D43),"価格算定可／採否は別判定","未確定・要確認／採否保留")</x:f>
        <x:v>未確定・要確認／採否保留</x:v>
      </x:c>
      <x:c r="E47" s="53" t="str">
        <x:f>IF(ISNUMBER(E43),"価格算定可／採否は別判定","未確定・要確認／採否保留")</x:f>
        <x:v>未確定・要確認／採否保留</x:v>
      </x:c>
      <x:c r="F47" s="53" t="str">
        <x:f>IF(ISNUMBER(F43),"価格算定可／採否は別判定","未確定・要確認／採否保留")</x:f>
        <x:v>未確定・要確認／採否保留</x:v>
      </x:c>
      <x:c r="G47" s="20" t="str">
        <x:v>金額が出てもデータ管理・品質・復旧は別判定です。</x:v>
      </x:c>
    </x:row>
    <x:row r="48" ht="28" customHeight="1">
      <x:c r="A48" s="17" t="str">
        <x:v>05｜構成・根拠・未確認事項</x:v>
      </x:c>
      <x:c r="B48" s="17"/>
      <x:c r="C48" s="17"/>
      <x:c r="D48" s="17"/>
      <x:c r="E48" s="17"/>
      <x:c r="F48" s="17"/>
      <x:c r="G48" s="26"/>
    </x:row>
    <x:row r="49" ht="76" customHeight="1">
      <x:c r="A49" s="4" t="str">
        <x:v>機種・環境・リージョン</x:v>
      </x:c>
      <x:c r="B49" s="4" t="str">
        <x:v>記録</x:v>
      </x:c>
      <x:c r="C49" s="22" t="str">
        <x:v>未確定</x:v>
      </x:c>
      <x:c r="D49" s="22" t="str">
        <x:v>未確定</x:v>
      </x:c>
      <x:c r="E49" s="22" t="str">
        <x:v>未確定</x:v>
      </x:c>
      <x:c r="F49" s="22" t="str">
        <x:v>未確定</x:v>
      </x:c>
      <x:c r="G49" s="20" t="str">
        <x:v>ハードウェア型番・構成・クラウドの場所等を固定。</x:v>
      </x:c>
    </x:row>
    <x:row r="50" ht="76" customHeight="1">
      <x:c r="A50" s="4" t="str">
        <x:v>モデル・実行ソフトの版</x:v>
      </x:c>
      <x:c r="B50" s="4" t="str">
        <x:v>記録</x:v>
      </x:c>
      <x:c r="C50" s="22" t="str">
        <x:v>未確定</x:v>
      </x:c>
      <x:c r="D50" s="22" t="str">
        <x:v>未確定</x:v>
      </x:c>
      <x:c r="E50" s="22" t="str">
        <x:v>未確定</x:v>
      </x:c>
      <x:c r="F50" s="22" t="str">
        <x:v>未確定</x:v>
      </x:c>
      <x:c r="G50" s="20" t="str">
        <x:v>量子化・コンテキスト長・実行設定も記録。</x:v>
      </x:c>
    </x:row>
    <x:row r="51" ht="76" customHeight="1">
      <x:c r="A51" s="4" t="str">
        <x:v>見積日・測定日時</x:v>
      </x:c>
      <x:c r="B51" s="4" t="str">
        <x:v>年月日等</x:v>
      </x:c>
      <x:c r="C51" s="22" t="str">
        <x:v>未確定</x:v>
      </x:c>
      <x:c r="D51" s="22" t="str">
        <x:v>未確定</x:v>
      </x:c>
      <x:c r="E51" s="22" t="str">
        <x:v>未確定</x:v>
      </x:c>
      <x:c r="F51" s="22" t="str">
        <x:v>未確定</x:v>
      </x:c>
      <x:c r="G51" s="20" t="str">
        <x:v>実価格や消費電力を確認した日時。資料一般の確認日とは別。</x:v>
      </x:c>
    </x:row>
    <x:row r="52" ht="76" customHeight="1">
      <x:c r="A52" s="4" t="str">
        <x:v>見積・測定の根拠</x:v>
      </x:c>
      <x:c r="B52" s="4" t="str">
        <x:v>URL／文書ID</x:v>
      </x:c>
      <x:c r="C52" s="22" t="str">
        <x:v>未確定</x:v>
      </x:c>
      <x:c r="D52" s="22" t="str">
        <x:v>未確定</x:v>
      </x:c>
      <x:c r="E52" s="22" t="str">
        <x:v>未確定</x:v>
      </x:c>
      <x:c r="F52" s="22" t="str">
        <x:v>未確定</x:v>
      </x:c>
      <x:c r="G52" s="20" t="str">
        <x:v>見積書・測定記録・作業記録。外貨ならレートと換算日も残す。</x:v>
      </x:c>
    </x:row>
    <x:row r="53" ht="76" customHeight="1">
      <x:c r="A53" s="4" t="str">
        <x:v>データ経路・ログ</x:v>
      </x:c>
      <x:c r="B53" s="4" t="str">
        <x:v>記録</x:v>
      </x:c>
      <x:c r="C53" s="22" t="str">
        <x:v>端末内完結を予定／通信は未検証</x:v>
      </x:c>
      <x:c r="D53" s="22" t="str">
        <x:v>社内経路を予定／通信は未検証</x:v>
      </x:c>
      <x:c r="E53" s="22" t="str">
        <x:v>専用環境へ送信／契約未確認</x:v>
      </x:c>
      <x:c r="F53" s="22" t="str">
        <x:v>提供元へ送信／設定未確認</x:v>
      </x:c>
      <x:c r="G53" s="20" t="str">
        <x:v>検索・索引・外部監視・代替送信を含めて確認。</x:v>
      </x:c>
    </x:row>
    <x:row r="54" ht="76" customHeight="1">
      <x:c r="A54" s="4" t="str">
        <x:v>更新・保守担当</x:v>
      </x:c>
      <x:c r="B54" s="4" t="str">
        <x:v>役割／担当者</x:v>
      </x:c>
      <x:c r="C54" s="22" t="str">
        <x:v>自社運用担当（氏名未定）</x:v>
      </x:c>
      <x:c r="D54" s="22" t="str">
        <x:v>自社運用担当（氏名未定）</x:v>
      </x:c>
      <x:c r="E54" s="22" t="str">
        <x:v>契約で分担（未定）</x:v>
      </x:c>
      <x:c r="F54" s="22" t="str">
        <x:v>自社アプリ担当／基盤は提供元</x:v>
      </x:c>
      <x:c r="G54" s="20" t="str">
        <x:v>委託範囲、障害時の連絡先、代理担当も定めます。</x:v>
      </x:c>
    </x:row>
    <x:row r="55" ht="76" customHeight="1">
      <x:c r="A55" s="4" t="str">
        <x:v>公開重み</x:v>
      </x:c>
      <x:c r="B55" s="4" t="str">
        <x:v>状態</x:v>
      </x:c>
      <x:c r="C55" s="22" t="str">
        <x:v>公開モデルを選ぶ想定</x:v>
      </x:c>
      <x:c r="D55" s="22" t="str">
        <x:v>公開モデルを選ぶ想定</x:v>
      </x:c>
      <x:c r="E55" s="22" t="str">
        <x:v>公開モデルを選ぶ想定</x:v>
      </x:c>
      <x:c r="F55" s="22" t="str">
        <x:v>モデルによる／未確定</x:v>
      </x:c>
      <x:c r="G55" s="20" t="str">
        <x:v>公開されていることはローカル実行を意味しません。</x:v>
      </x:c>
    </x:row>
    <x:row r="56" ht="76" customHeight="1">
      <x:c r="A56" s="4" t="str">
        <x:v>ローカル実行</x:v>
      </x:c>
      <x:c r="B56" s="4" t="str">
        <x:v>状態</x:v>
      </x:c>
      <x:c r="C56" s="22" t="str">
        <x:v>該当（構成例）</x:v>
      </x:c>
      <x:c r="D56" s="22" t="str">
        <x:v>該当（構成例）</x:v>
      </x:c>
      <x:c r="E56" s="22" t="str">
        <x:v>非該当</x:v>
      </x:c>
      <x:c r="F56" s="22" t="str">
        <x:v>非該当</x:v>
      </x:c>
      <x:c r="G56" s="20" t="str">
        <x:v>本票では自社端末・社内サーバーの推論を指します。</x:v>
      </x:c>
    </x:row>
    <x:row r="57" ht="76" customHeight="1">
      <x:c r="A57" s="4" t="str">
        <x:v>通信遮断</x:v>
      </x:c>
      <x:c r="B57" s="4" t="str">
        <x:v>状態</x:v>
      </x:c>
      <x:c r="C57" s="22" t="str">
        <x:v>未検証</x:v>
      </x:c>
      <x:c r="D57" s="22" t="str">
        <x:v>未検証</x:v>
      </x:c>
      <x:c r="E57" s="22" t="str">
        <x:v>社外への業務データ送信あり</x:v>
      </x:c>
      <x:c r="F57" s="22" t="str">
        <x:v>社外への業務データ送信あり</x:v>
      </x:c>
      <x:c r="G57" s="20" t="str">
        <x:v>外向き通信の設定と記録で検証。ローカル実行とは独立。</x:v>
      </x:c>
    </x:row>
    <x:row r="58" ht="76" customHeight="1">
      <x:c r="A58" s="4" t="str">
        <x:v>品質・速度・復旧</x:v>
      </x:c>
      <x:c r="B58" s="4" t="str">
        <x:v>判定</x:v>
      </x:c>
      <x:c r="C58" s="22" t="str">
        <x:v>未測定／未判定</x:v>
      </x:c>
      <x:c r="D58" s="22" t="str">
        <x:v>未測定／未判定</x:v>
      </x:c>
      <x:c r="E58" s="22" t="str">
        <x:v>未測定／未判定</x:v>
      </x:c>
      <x:c r="F58" s="22" t="str">
        <x:v>未測定／未判定</x:v>
      </x:c>
      <x:c r="G58" s="20" t="str">
        <x:v>「運用検証票」で条件・結果・証拠を別に残します。</x:v>
      </x:c>
    </x:row>
    <x:row r="59" ht="76" customHeight="1">
      <x:c r="A59" s="4" t="str">
        <x:v>条件外・除外・未確認</x:v>
      </x:c>
      <x:c r="B59" s="4" t="str">
        <x:v>記録</x:v>
      </x:c>
      <x:c r="C59" s="22" t="str">
        <x:v>追加ツール等の別課金は個別確認。価格・電力・品質は未確認。</x:v>
      </x:c>
      <x:c r="D59" s="22" t="str">
        <x:v>追加ツール等の別課金は個別確認。価格・電力・品質は未確認。</x:v>
      </x:c>
      <x:c r="E59" s="22" t="str">
        <x:v>追加ツール等の別課金は個別確認。価格・電力・品質は未確認。</x:v>
      </x:c>
      <x:c r="F59" s="22" t="str">
        <x:v>追加ツール等の別課金は個別確認。価格・電力・品質は未確認。</x:v>
      </x:c>
      <x:c r="G59" s="20" t="str">
        <x:v>この票で計上しない項目、価格・性能の限界等を明記。</x:v>
      </x:c>
    </x:row>
    <x:row r="60" ht="28" customHeight="1">
      <x:c r="A60" s="17" t="str">
        <x:v>06｜単位換算・資料の扱い</x:v>
      </x:c>
      <x:c r="B60" s="17"/>
      <x:c r="C60" s="17"/>
      <x:c r="D60" s="17"/>
      <x:c r="E60" s="17"/>
      <x:c r="F60" s="17"/>
      <x:c r="G60" s="26"/>
    </x:row>
    <x:row r="61" ht="28" customHeight="1">
      <x:c r="A61" s="4" t="str">
        <x:v>W毎kW</x:v>
      </x:c>
      <x:c r="B61" s="4" t="str">
        <x:v>W/kW</x:v>
      </x:c>
      <x:c r="C61" s="38" t="n">
        <x:v>1000</x:v>
      </x:c>
      <x:c r="D61" s="38" t="n">
        <x:v>1000</x:v>
      </x:c>
      <x:c r="E61" s="38" t="n">
        <x:v>1000</x:v>
      </x:c>
      <x:c r="F61" s="38" t="n">
        <x:v>1000</x:v>
      </x:c>
      <x:c r="G61" s="20" t="str">
        <x:v>単位換算定数</x:v>
      </x:c>
    </x:row>
    <x:row r="62" ht="28" customHeight="1">
      <x:c r="A62" s="4" t="str">
        <x:v>分毎時</x:v>
      </x:c>
      <x:c r="B62" s="4" t="str">
        <x:v>分/時間</x:v>
      </x:c>
      <x:c r="C62" s="38" t="n">
        <x:v>60</x:v>
      </x:c>
      <x:c r="D62" s="38" t="n">
        <x:v>60</x:v>
      </x:c>
      <x:c r="E62" s="38" t="n">
        <x:v>60</x:v>
      </x:c>
      <x:c r="F62" s="38" t="n">
        <x:v>60</x:v>
      </x:c>
      <x:c r="G62" s="20" t="str">
        <x:v>単位換算定数</x:v>
      </x:c>
    </x:row>
    <x:row r="63" ht="54" customHeight="1">
      <x:c r="A63" s="4" t="str">
        <x:v>出典・例の表示</x:v>
      </x:c>
      <x:c r="B63" s="4" t="str">
        <x:v>記録</x:v>
      </x:c>
      <x:c r="C63" s="4" t="str">
        <x:v>説明用の仮定／実測なし</x:v>
      </x:c>
      <x:c r="D63" s="4" t="str">
        <x:v>説明用の仮定／実測なし</x:v>
      </x:c>
      <x:c r="E63" s="4" t="str">
        <x:v>説明用の仮定／実測なし</x:v>
      </x:c>
      <x:c r="F63" s="4" t="str">
        <x:v>説明用の仮定／実測なし</x:v>
      </x:c>
      <x:c r="G63" s="20" t="str">
        <x:v>本シートの数値例・式は編集提案。実測・企業実績ではありません。</x:v>
      </x:c>
    </x:row>
  </x:sheetData>
  <x:mergeCells>
    <x:mergeCell ref="A1:G1"/>
    <x:mergeCell ref="A2:G2"/>
    <x:mergeCell ref="A5:G5"/>
    <x:mergeCell ref="A16:G16"/>
    <x:mergeCell ref="A23:G23"/>
    <x:mergeCell ref="A42:G42"/>
    <x:mergeCell ref="A48:G48"/>
    <x:mergeCell ref="A60:G60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9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44" hidden="0" customWidth="1"/>
  </x:cols>
  <x:sheetData>
    <x:row r="1" ht="40" customHeight="1">
      <x:c r="A1" s="9" t="inlineStr">
        <x:is>
          <x:t xml:space="preserve">月10,000件の費用見本</x:t>
        </x:is>
      </x:c>
      <x:c r="B1" s="9"/>
      <x:c r="C1" s="9"/>
      <x:c r="D1" s="9"/>
      <x:c r="E1" s="9"/>
      <x:c r="F1" s="9"/>
      <x:c r="G1" s="9"/>
    </x:row>
    <x:row r="2" ht="45" customHeight="1">
      <x:c r="A2" s="4" t="str">
        <x:v>説明例｜価格・電力・工数は未確定。0は明示した非該当費用の仮定で、実価格ではありません。</x:v>
      </x:c>
      <x:c r="B2" s="4"/>
      <x:c r="C2" s="4"/>
      <x:c r="D2" s="4"/>
      <x:c r="E2" s="4"/>
      <x:c r="F2" s="4"/>
      <x:c r="G2" s="4"/>
    </x:row>
    <x:row r="3" ht="28" customHeight="1">
      <x:c r="A3" s="4"/>
      <x:c r="B3" s="4"/>
      <x:c r="C3" s="4"/>
      <x:c r="D3" s="4"/>
      <x:c r="E3" s="4"/>
      <x:c r="F3" s="4"/>
      <x:c r="G3" s="4"/>
    </x:row>
    <x:row r="4" ht="34" customHeight="1">
      <x:c r="A4" s="13" t="str">
        <x:v>項目</x:v>
      </x:c>
      <x:c r="B4" s="13" t="str">
        <x:v>単位</x:v>
      </x:c>
      <x:c r="C4" s="13" t="str">
        <x:v>端末内</x:v>
      </x:c>
      <x:c r="D4" s="13" t="str">
        <x:v>社内サーバー</x:v>
      </x:c>
      <x:c r="E4" s="13" t="str">
        <x:v>専用クラウド</x:v>
      </x:c>
      <x:c r="F4" s="13" t="str">
        <x:v>共有API</x:v>
      </x:c>
      <x:c r="G4" s="13" t="str">
        <x:v>記入方法・根拠</x:v>
      </x:c>
    </x:row>
    <x:row r="5" ht="28" customHeight="1">
      <x:c r="A5" s="17" t="str">
        <x:v>01｜業務・比較の前提</x:v>
      </x:c>
      <x:c r="B5" s="17"/>
      <x:c r="C5" s="17"/>
      <x:c r="D5" s="17"/>
      <x:c r="E5" s="17"/>
      <x:c r="F5" s="17"/>
      <x:c r="G5" s="26"/>
    </x:row>
    <x:row r="6" ht="42" customHeight="1">
      <x:c r="A6" s="4" t="str">
        <x:v>月間件数</x:v>
      </x:c>
      <x:c r="B6" s="4" t="str">
        <x:v>件/月</x:v>
      </x:c>
      <x:c r="C6" s="36" t="n">
        <x:v>10000</x:v>
      </x:c>
      <x:c r="D6" s="36" t="n">
        <x:v>10000</x:v>
      </x:c>
      <x:c r="E6" s="36" t="n">
        <x:v>10000</x:v>
      </x:c>
      <x:c r="F6" s="36" t="n">
        <x:v>10000</x:v>
      </x:c>
      <x:c r="G6" s="20" t="str">
        <x:v>説明例のみ100件・10,000件。実利用量へ差し替えます。</x:v>
      </x:c>
    </x:row>
    <x:row r="7" ht="42" customHeight="1">
      <x:c r="A7" s="4" t="str">
        <x:v>一回の入力</x:v>
      </x:c>
      <x:c r="B7" s="4" t="str">
        <x:v>トークン/回</x:v>
      </x:c>
      <x:c r="C7" s="36" t="n">
        <x:v>2000</x:v>
      </x:c>
      <x:c r="D7" s="36" t="n">
        <x:v>2000</x:v>
      </x:c>
      <x:c r="E7" s="36" t="n">
        <x:v>2000</x:v>
      </x:c>
      <x:c r="F7" s="36" t="n">
        <x:v>2000</x:v>
      </x:c>
      <x:c r="G7" s="20" t="str">
        <x:v>共通の仮定。採用モデルの実際の数え方で補正します。</x:v>
      </x:c>
    </x:row>
    <x:row r="8" ht="42" customHeight="1">
      <x:c r="A8" s="4" t="str">
        <x:v>一回の課金対象出力</x:v>
      </x:c>
      <x:c r="B8" s="4" t="str">
        <x:v>トークン/回</x:v>
      </x:c>
      <x:c r="C8" s="36" t="n">
        <x:v>500</x:v>
      </x:c>
      <x:c r="D8" s="36" t="n">
        <x:v>500</x:v>
      </x:c>
      <x:c r="E8" s="36" t="n">
        <x:v>500</x:v>
      </x:c>
      <x:c r="F8" s="36" t="n">
        <x:v>500</x:v>
      </x:c>
      <x:c r="G8" s="20" t="str">
        <x:v>推論用等も課金対象なら含めます。</x:v>
      </x:c>
    </x:row>
    <x:row r="9" ht="42" customHeight="1">
      <x:c r="A9" s="4" t="str">
        <x:v>一件の平均呼び出し</x:v>
      </x:c>
      <x:c r="B9" s="4" t="str">
        <x:v>回/件</x:v>
      </x:c>
      <x:c r="C9" s="28" t="n">
        <x:v>1</x:v>
      </x:c>
      <x:c r="D9" s="28" t="n">
        <x:v>1</x:v>
      </x:c>
      <x:c r="E9" s="28" t="n">
        <x:v>1</x:v>
      </x:c>
      <x:c r="F9" s="28" t="n">
        <x:v>1</x:v>
      </x:c>
      <x:c r="G9" s="20" t="str">
        <x:v>再試行等を含む平均。例では1を仮定。</x:v>
      </x:c>
    </x:row>
    <x:row r="10" ht="42" customHeight="1">
      <x:c r="A10" s="4" t="str">
        <x:v>月間入力</x:v>
      </x:c>
      <x:c r="B10" s="4" t="str">
        <x:v>トークン/月</x:v>
      </x:c>
      <x:c r="C10" s="41" t="n">
        <x:f>IF(COUNT(C6,C7,C9)=3,IF(AND(MIN(C6,C7,C9)&gt;=0),C6*C7*C9,"入力要確認"),"未確定")</x:f>
        <x:v>20000000</x:v>
      </x:c>
      <x:c r="D10" s="41" t="n">
        <x:f>IF(COUNT(D6,D7,D9)=3,IF(AND(MIN(D6,D7,D9)&gt;=0),D6*D7*D9,"入力要確認"),"未確定")</x:f>
        <x:v>20000000</x:v>
      </x:c>
      <x:c r="E10" s="41" t="n">
        <x:f>IF(COUNT(E6,E7,E9)=3,IF(AND(MIN(E6,E7,E9)&gt;=0),E6*E7*E9,"入力要確認"),"未確定")</x:f>
        <x:v>20000000</x:v>
      </x:c>
      <x:c r="F10" s="41" t="n">
        <x:f>IF(COUNT(F6,F7,F9)=3,IF(AND(MIN(F6,F7,F9)&gt;=0),F6*F7*F9,"入力要確認"),"未確定")</x:f>
        <x:v>20000000</x:v>
      </x:c>
      <x:c r="G10" s="20" t="str">
        <x:v>件数 × 一回の入力 × 平均呼び出し</x:v>
      </x:c>
    </x:row>
    <x:row r="11" ht="42" customHeight="1">
      <x:c r="A11" s="4" t="str">
        <x:v>月間課金対象出力</x:v>
      </x:c>
      <x:c r="B11" s="4" t="str">
        <x:v>トークン/月</x:v>
      </x:c>
      <x:c r="C11" s="41" t="n">
        <x:f>IF(COUNT(C6,C8,C9)=3,IF(AND(MIN(C6,C8,C9)&gt;=0),C6*C8*C9,"入力要確認"),"未確定")</x:f>
        <x:v>5000000</x:v>
      </x:c>
      <x:c r="D11" s="41" t="n">
        <x:f>IF(COUNT(D6,D8,D9)=3,IF(AND(MIN(D6,D8,D9)&gt;=0),D6*D8*D9,"入力要確認"),"未確定")</x:f>
        <x:v>5000000</x:v>
      </x:c>
      <x:c r="E11" s="41" t="n">
        <x:f>IF(COUNT(E6,E8,E9)=3,IF(AND(MIN(E6,E8,E9)&gt;=0),E6*E8*E9,"入力要確認"),"未確定")</x:f>
        <x:v>5000000</x:v>
      </x:c>
      <x:c r="F11" s="41" t="n">
        <x:f>IF(COUNT(F6,F8,F9)=3,IF(AND(MIN(F6,F8,F9)&gt;=0),F6*F8*F9,"入力要確認"),"未確定")</x:f>
        <x:v>5000000</x:v>
      </x:c>
      <x:c r="G11" s="20" t="str">
        <x:v>件数 × 一回の出力 × 平均呼び出し</x:v>
      </x:c>
    </x:row>
    <x:row r="12" ht="42" customHeight="1">
      <x:c r="A12" s="4" t="str">
        <x:v>比較期間</x:v>
      </x:c>
      <x:c r="B12" s="4" t="str">
        <x:v>か月</x:v>
      </x:c>
      <x:c r="C12" s="36" t="n">
        <x:v>36</x:v>
      </x:c>
      <x:c r="D12" s="36" t="n">
        <x:v>36</x:v>
      </x:c>
      <x:c r="E12" s="36" t="n">
        <x:v>36</x:v>
      </x:c>
      <x:c r="F12" s="36" t="n">
        <x:v>36</x:v>
      </x:c>
      <x:c r="G12" s="20" t="str">
        <x:v>例では36か月。会計上の減価償却とは異なります。</x:v>
      </x:c>
    </x:row>
    <x:row r="13" ht="42" customHeight="1">
      <x:c r="A13" s="4" t="str">
        <x:v>API単価の基準量</x:v>
      </x:c>
      <x:c r="B13" s="4" t="str">
        <x:v>トークン</x:v>
      </x:c>
      <x:c r="C13" s="36" t="n">
        <x:v>1000000</x:v>
      </x:c>
      <x:c r="D13" s="36" t="n">
        <x:v>1000000</x:v>
      </x:c>
      <x:c r="E13" s="36" t="n">
        <x:v>1000000</x:v>
      </x:c>
      <x:c r="F13" s="36" t="n">
        <x:v>1000000</x:v>
      </x:c>
      <x:c r="G13" s="20" t="inlineStr">
        <x:is>
          <x:t xml:space="preserve">例では1,000,000。見積りの表示単位と合わせます。</x:t>
        </x:is>
      </x:c>
    </x:row>
    <x:row r="14" ht="42" customHeight="1">
      <x:c r="A14" s="4" t="str">
        <x:v>ピーク同時利用</x:v>
      </x:c>
      <x:c r="B14" s="4" t="str">
        <x:v>人</x:v>
      </x:c>
      <x:c r="C14" s="36" t="n">
        <x:v>1</x:v>
      </x:c>
      <x:c r="D14" s="36" t="n">
        <x:v>1</x:v>
      </x:c>
      <x:c r="E14" s="36" t="n">
        <x:v>1</x:v>
      </x:c>
      <x:c r="F14" s="36" t="n">
        <x:v>1</x:v>
      </x:c>
      <x:c r="G14" s="20" t="str">
        <x:v>例では1を仮置き。件数から推定せず、業務条件を確認。</x:v>
      </x:c>
    </x:row>
    <x:row r="15" ht="60" customHeight="1">
      <x:c r="A15" s="4" t="str">
        <x:v>品質の条件</x:v>
      </x:c>
      <x:c r="B15" s="4" t="str">
        <x:v>文章</x:v>
      </x:c>
      <x:c r="C15" s="28" t="str">
        <x:v>日付・金額を誤らず、原文にない断定を加えない</x:v>
      </x:c>
      <x:c r="D15" s="28" t="str">
        <x:v>日付・金額を誤らず、原文にない断定を加えない</x:v>
      </x:c>
      <x:c r="E15" s="28" t="str">
        <x:v>日付・金額を誤らず、原文にない断定を加えない</x:v>
      </x:c>
      <x:c r="F15" s="28" t="str">
        <x:v>日付・金額を誤らず、原文にない断定を加えない</x:v>
      </x:c>
      <x:c r="G15" s="20" t="str">
        <x:v>同じ日本語課題・同じ合格条件。測定値ではありません。</x:v>
      </x:c>
    </x:row>
    <x:row r="16" ht="42" customHeight="1">
      <x:c r="A16" s="17" t="str">
        <x:v>02｜初期費用</x:v>
      </x:c>
      <x:c r="B16" s="17"/>
      <x:c r="C16" s="29"/>
      <x:c r="D16" s="29"/>
      <x:c r="E16" s="29"/>
      <x:c r="F16" s="29"/>
      <x:c r="G16" s="26"/>
    </x:row>
    <x:row r="17" ht="42" customHeight="1">
      <x:c r="A17" s="4" t="str">
        <x:v>追加の機材購入</x:v>
      </x:c>
      <x:c r="B17" s="4" t="str">
        <x:v>円/初期</x:v>
      </x:c>
      <x:c r="C17" s="28" t="str">
        <x:v>未確定</x:v>
      </x:c>
      <x:c r="D17" s="28" t="str">
        <x:v>未確定</x:v>
      </x:c>
      <x:c r="E17" s="28" t="n">
        <x:v>0</x:v>
      </x:c>
      <x:c r="F17" s="28" t="n">
        <x:v>0</x:v>
      </x:c>
      <x:c r="G17" s="20" t="str">
        <x:v>共通の既存端末は除外。クラウド列の0は追加機材なしの仮定。</x:v>
      </x:c>
    </x:row>
    <x:row r="18" ht="42" customHeight="1">
      <x:c r="A18" s="4" t="str">
        <x:v>構築・初期設定</x:v>
      </x:c>
      <x:c r="B18" s="4" t="str">
        <x:v>円/初期</x:v>
      </x:c>
      <x:c r="C18" s="28" t="str">
        <x:v>未確定</x:v>
      </x:c>
      <x:c r="D18" s="28" t="str">
        <x:v>未確定</x:v>
      </x:c>
      <x:c r="E18" s="28" t="str">
        <x:v>未確定</x:v>
      </x:c>
      <x:c r="F18" s="28" t="str">
        <x:v>未確定</x:v>
      </x:c>
      <x:c r="G18" s="20" t="str">
        <x:v>自社工数を含む。月間作業・保守契約と重複させません。</x:v>
      </x:c>
    </x:row>
    <x:row r="19" ht="42" customHeight="1">
      <x:c r="A19" s="4" t="str">
        <x:v>初期ライセンス等</x:v>
      </x:c>
      <x:c r="B19" s="4" t="str">
        <x:v>円/初期</x:v>
      </x:c>
      <x:c r="C19" s="28" t="str">
        <x:v>未確定</x:v>
      </x:c>
      <x:c r="D19" s="28" t="str">
        <x:v>未確定</x:v>
      </x:c>
      <x:c r="E19" s="28" t="str">
        <x:v>未確定</x:v>
      </x:c>
      <x:c r="F19" s="28" t="str">
        <x:v>未確定</x:v>
      </x:c>
      <x:c r="G19" s="20" t="str">
        <x:v>モデル以外の実行・管理ソフトも確認。</x:v>
      </x:c>
    </x:row>
    <x:row r="20" ht="42" customHeight="1">
      <x:c r="A20" s="4" t="str">
        <x:v>導入時の評価・移行</x:v>
      </x:c>
      <x:c r="B20" s="4" t="str">
        <x:v>円/初期</x:v>
      </x:c>
      <x:c r="C20" s="28" t="str">
        <x:v>未確定</x:v>
      </x:c>
      <x:c r="D20" s="28" t="str">
        <x:v>未確定</x:v>
      </x:c>
      <x:c r="E20" s="28" t="str">
        <x:v>未確定</x:v>
      </x:c>
      <x:c r="F20" s="28" t="str">
        <x:v>未確定</x:v>
      </x:c>
      <x:c r="G20" s="20" t="str">
        <x:v>初回評価・設定移行の費用。定期再評価は月間作業へ。</x:v>
      </x:c>
    </x:row>
    <x:row r="21" ht="42" customHeight="1">
      <x:c r="A21" s="4" t="str">
        <x:v>初期費用合計</x:v>
      </x:c>
      <x:c r="B21" s="4" t="str">
        <x:v>円/初期</x:v>
      </x:c>
      <x:c r="C21" s="45" t="str">
        <x:f>IF(COUNT(C17,C18,C19,C20)=4,IF(AND(MIN(C17,C18,C19,C20)&gt;=0),SUM(C17:C20),"入力要確認"),"未確定")</x:f>
        <x:v>未確定</x:v>
      </x:c>
      <x:c r="D21" s="45" t="str">
        <x:f>IF(COUNT(D17,D18,D19,D20)=4,IF(AND(MIN(D17,D18,D19,D20)&gt;=0),SUM(D17:D20),"入力要確認"),"未確定")</x:f>
        <x:v>未確定</x:v>
      </x:c>
      <x:c r="E21" s="45" t="str">
        <x:f>IF(COUNT(E17,E18,E19,E20)=4,IF(AND(MIN(E17,E18,E19,E20)&gt;=0),SUM(E17:E20),"入力要確認"),"未確定")</x:f>
        <x:v>未確定</x:v>
      </x:c>
      <x:c r="F21" s="45" t="str">
        <x:f>IF(COUNT(F17,F18,F19,F20)=4,IF(AND(MIN(F17,F18,F19,F20)&gt;=0),SUM(F17:F20),"入力要確認"),"未確定")</x:f>
        <x:v>未確定</x:v>
      </x:c>
      <x:c r="G21" s="20" t="str">
        <x:v>未確定を0にせず集計します。</x:v>
      </x:c>
    </x:row>
    <x:row r="22" ht="42" customHeight="1">
      <x:c r="A22" s="4" t="str">
        <x:v>初期費用の月額配賦</x:v>
      </x:c>
      <x:c r="B22" s="4" t="str">
        <x:v>円/月</x:v>
      </x:c>
      <x:c r="C22" s="45" t="str">
        <x:f>IF(COUNT(C21,C12)=2,IF(AND(MIN(C21,C12)&gt;=0,C12&gt;0),C21/C12,"入力要確認"),"未確定")</x:f>
        <x:v>未確定</x:v>
      </x:c>
      <x:c r="D22" s="45" t="str">
        <x:f>IF(COUNT(D21,D12)=2,IF(AND(MIN(D21,D12)&gt;=0,D12&gt;0),D21/D12,"入力要確認"),"未確定")</x:f>
        <x:v>未確定</x:v>
      </x:c>
      <x:c r="E22" s="45" t="str">
        <x:f>IF(COUNT(E21,E12)=2,IF(AND(MIN(E21,E12)&gt;=0,E12&gt;0),E21/E12,"入力要確認"),"未確定")</x:f>
        <x:v>未確定</x:v>
      </x:c>
      <x:c r="F22" s="45" t="str">
        <x:f>IF(COUNT(F21,F12)=2,IF(AND(MIN(F21,F12)&gt;=0,F12&gt;0),F21/F12,"入力要確認"),"未確定")</x:f>
        <x:v>未確定</x:v>
      </x:c>
      <x:c r="G22" s="20" t="str">
        <x:v>初期合計 / 比較月数</x:v>
      </x:c>
    </x:row>
    <x:row r="23" ht="42" customHeight="1">
      <x:c r="A23" s="17" t="str">
        <x:v>03｜月間の運用費</x:v>
      </x:c>
      <x:c r="B23" s="17"/>
      <x:c r="C23" s="29"/>
      <x:c r="D23" s="29"/>
      <x:c r="E23" s="29"/>
      <x:c r="F23" s="29"/>
      <x:c r="G23" s="26"/>
    </x:row>
    <x:row r="24" ht="42" customHeight="1">
      <x:c r="A24" s="4" t="str">
        <x:v>平均の増分消費電力</x:v>
      </x:c>
      <x:c r="B24" s="4" t="str">
        <x:v>W</x:v>
      </x:c>
      <x:c r="C24" s="28" t="str">
        <x:v>未確定</x:v>
      </x:c>
      <x:c r="D24" s="28" t="str">
        <x:v>未確定</x:v>
      </x:c>
      <x:c r="E24" s="28" t="n">
        <x:v>0</x:v>
      </x:c>
      <x:c r="F24" s="28" t="n">
        <x:v>0</x:v>
      </x:c>
      <x:c r="G24" s="20" t="str">
        <x:v>自社機器の測定値。クラウドの0は電力を外部料金で負担する前提。</x:v>
      </x:c>
    </x:row>
    <x:row r="25" ht="42" customHeight="1">
      <x:c r="A25" s="4" t="str">
        <x:v>自社機器の稼働時間</x:v>
      </x:c>
      <x:c r="B25" s="4" t="str">
        <x:v>時間/月</x:v>
      </x:c>
      <x:c r="C25" s="28" t="str">
        <x:v>未確定</x:v>
      </x:c>
      <x:c r="D25" s="28" t="str">
        <x:v>未確定</x:v>
      </x:c>
      <x:c r="E25" s="28" t="n">
        <x:v>0</x:v>
      </x:c>
      <x:c r="F25" s="28" t="n">
        <x:v>0</x:v>
      </x:c>
      <x:c r="G25" s="20" t="str">
        <x:v>平均電力と同じ測定条件。例の外部方式は別途計上なし。</x:v>
      </x:c>
    </x:row>
    <x:row r="26" ht="42" customHeight="1">
      <x:c r="A26" s="4" t="str">
        <x:v>自社機器の電力単価</x:v>
      </x:c>
      <x:c r="B26" s="4" t="str">
        <x:v>円/kWh</x:v>
      </x:c>
      <x:c r="C26" s="28" t="str">
        <x:v>未確定</x:v>
      </x:c>
      <x:c r="D26" s="28" t="str">
        <x:v>未確定</x:v>
      </x:c>
      <x:c r="E26" s="28" t="n">
        <x:v>0</x:v>
      </x:c>
      <x:c r="F26" s="28" t="n">
        <x:v>0</x:v>
      </x:c>
      <x:c r="G26" s="20" t="str">
        <x:v>契約・時点をそろえます。</x:v>
      </x:c>
    </x:row>
    <x:row r="27" ht="42" customHeight="1">
      <x:c r="A27" s="4" t="str">
        <x:v>電力費</x:v>
      </x:c>
      <x:c r="B27" s="4" t="str">
        <x:v>円/月</x:v>
      </x:c>
      <x:c r="C27" s="45" t="str">
        <x:f>IF(COUNT(C24,C25,C26,C61)=4,IF(AND(MIN(C24,C25,C26,C61)&gt;=0,C61&gt;0),C24/C61*C25*C26,"入力要確認"),"未確定")</x:f>
        <x:v>未確定</x:v>
      </x:c>
      <x:c r="D27" s="45" t="str">
        <x:f>IF(COUNT(D24,D25,D26,D61)=4,IF(AND(MIN(D24,D25,D26,D61)&gt;=0,D61&gt;0),D24/D61*D25*D26,"入力要確認"),"未確定")</x:f>
        <x:v>未確定</x:v>
      </x:c>
      <x:c r="E27" s="45" t="n">
        <x:f>IF(COUNT(E24,E25,E26,E61)=4,IF(AND(MIN(E24,E25,E26,E61)&gt;=0,E61&gt;0),E24/E61*E25*E26,"入力要確認"),"未確定")</x:f>
        <x:v>0</x:v>
      </x:c>
      <x:c r="F27" s="45" t="n">
        <x:f>IF(COUNT(F24,F25,F26,F61)=4,IF(AND(MIN(F24,F25,F26,F61)&gt;=0,F61&gt;0),F24/F61*F25*F26,"入力要確認"),"未確定")</x:f>
        <x:v>0</x:v>
      </x:c>
      <x:c r="G27" s="20" t="str">
        <x:v>増分W / W毎kW × 稼働時間 × 単価</x:v>
      </x:c>
    </x:row>
    <x:row r="28" ht="42" customHeight="1">
      <x:c r="A28" s="4" t="str">
        <x:v>外部GPUの時間単価</x:v>
      </x:c>
      <x:c r="B28" s="4" t="str">
        <x:v>円/時間</x:v>
      </x:c>
      <x:c r="C28" s="28" t="n">
        <x:v>0</x:v>
      </x:c>
      <x:c r="D28" s="28" t="n">
        <x:v>0</x:v>
      </x:c>
      <x:c r="E28" s="28" t="str">
        <x:v>未確定</x:v>
      </x:c>
      <x:c r="F28" s="28" t="n">
        <x:v>0</x:v>
      </x:c>
      <x:c r="G28" s="20" t="inlineStr">
        <x:is>
          <x:t xml:space="preserve">専用クラウドの見積り。契約の固定料金はその他月額でも可。</x:t>
        </x:is>
      </x:c>
    </x:row>
    <x:row r="29" ht="42" customHeight="1">
      <x:c r="A29" s="4" t="str">
        <x:v>外部GPUの課金時間</x:v>
      </x:c>
      <x:c r="B29" s="4" t="str">
        <x:v>時間/月</x:v>
      </x:c>
      <x:c r="C29" s="28" t="n">
        <x:v>0</x:v>
      </x:c>
      <x:c r="D29" s="28" t="n">
        <x:v>0</x:v>
      </x:c>
      <x:c r="E29" s="28" t="str">
        <x:v>未確定</x:v>
      </x:c>
      <x:c r="F29" s="28" t="n">
        <x:v>0</x:v>
      </x:c>
      <x:c r="G29" s="20" t="str">
        <x:v>処理時間ではなく、待機を含む課金対象時間。</x:v>
      </x:c>
    </x:row>
    <x:row r="30" ht="42" customHeight="1">
      <x:c r="A30" s="4" t="str">
        <x:v>外部GPU費</x:v>
      </x:c>
      <x:c r="B30" s="4" t="str">
        <x:v>円/月</x:v>
      </x:c>
      <x:c r="C30" s="45" t="n">
        <x:f>IF(COUNT(C28,C29)=2,IF(AND(MIN(C28,C29)&gt;=0),C28*C29,"入力要確認"),"未確定")</x:f>
        <x:v>0</x:v>
      </x:c>
      <x:c r="D30" s="45" t="n">
        <x:f>IF(COUNT(D28,D29)=2,IF(AND(MIN(D28,D29)&gt;=0),D28*D29,"入力要確認"),"未確定")</x:f>
        <x:v>0</x:v>
      </x:c>
      <x:c r="E30" s="45" t="str">
        <x:f>IF(COUNT(E28,E29)=2,IF(AND(MIN(E28,E29)&gt;=0),E28*E29,"入力要確認"),"未確定")</x:f>
        <x:v>未確定</x:v>
      </x:c>
      <x:c r="F30" s="45" t="n">
        <x:f>IF(COUNT(F28,F29)=2,IF(AND(MIN(F28,F29)&gt;=0),F28*F29,"入力要確認"),"未確定")</x:f>
        <x:v>0</x:v>
      </x:c>
      <x:c r="G30" s="20" t="str">
        <x:v>時間単価 × 課金時間</x:v>
      </x:c>
    </x:row>
    <x:row r="31" ht="42" customHeight="1">
      <x:c r="A31" s="4" t="str">
        <x:v>API入力単価</x:v>
      </x:c>
      <x:c r="B31" s="4" t="str">
        <x:v>円/基準量</x:v>
      </x:c>
      <x:c r="C31" s="28" t="n">
        <x:v>0</x:v>
      </x:c>
      <x:c r="D31" s="28" t="n">
        <x:v>0</x:v>
      </x:c>
      <x:c r="E31" s="28" t="n">
        <x:v>0</x:v>
      </x:c>
      <x:c r="F31" s="28" t="str">
        <x:v>未確定</x:v>
      </x:c>
      <x:c r="G31" s="20" t="str">
        <x:v>13行の基準量当たり。ローカル／専用クラウドはAPI不使用の仮定。</x:v>
      </x:c>
    </x:row>
    <x:row r="32" ht="42" customHeight="1">
      <x:c r="A32" s="4" t="str">
        <x:v>API出力単価</x:v>
      </x:c>
      <x:c r="B32" s="4" t="str">
        <x:v>円/基準量</x:v>
      </x:c>
      <x:c r="C32" s="28" t="n">
        <x:v>0</x:v>
      </x:c>
      <x:c r="D32" s="28" t="n">
        <x:v>0</x:v>
      </x:c>
      <x:c r="E32" s="28" t="n">
        <x:v>0</x:v>
      </x:c>
      <x:c r="F32" s="28" t="str">
        <x:v>未確定</x:v>
      </x:c>
      <x:c r="G32" s="20" t="str">
        <x:v>課金対象出力の単価。キャッシュ等で分ける場合は別途調整。</x:v>
      </x:c>
    </x:row>
    <x:row r="33" ht="42" customHeight="1">
      <x:c r="A33" s="4" t="str">
        <x:v>API費</x:v>
      </x:c>
      <x:c r="B33" s="4" t="str">
        <x:v>円/月</x:v>
      </x:c>
      <x:c r="C33" s="45" t="n">
        <x:f>IF(COUNT(C10,C11,C31,C32,C13)=5,IF(AND(MIN(C10,C11,C31,C32,C13)&gt;=0,C13&gt;0),(C10*C31+C11*C32)/C13,"入力要確認"),"未確定")</x:f>
        <x:v>0</x:v>
      </x:c>
      <x:c r="D33" s="45" t="n">
        <x:f>IF(COUNT(D10,D11,D31,D32,D13)=5,IF(AND(MIN(D10,D11,D31,D32,D13)&gt;=0,D13&gt;0),(D10*D31+D11*D32)/D13,"入力要確認"),"未確定")</x:f>
        <x:v>0</x:v>
      </x:c>
      <x:c r="E33" s="45" t="n">
        <x:f>IF(COUNT(E10,E11,E31,E32,E13)=5,IF(AND(MIN(E10,E11,E31,E32,E13)&gt;=0,E13&gt;0),(E10*E31+E11*E32)/E13,"入力要確認"),"未確定")</x:f>
        <x:v>0</x:v>
      </x:c>
      <x:c r="F33" s="45" t="str">
        <x:f>IF(COUNT(F10,F11,F31,F32,F13)=5,IF(AND(MIN(F10,F11,F31,F32,F13)&gt;=0,F13&gt;0),(F10*F31+F11*F32)/F13,"入力要確認"),"未確定")</x:f>
        <x:v>未確定</x:v>
      </x:c>
      <x:c r="G33" s="20" t="str">
        <x:v>入力・出力それぞれの課金量 × 単価</x:v>
      </x:c>
    </x:row>
    <x:row r="34" ht="42" customHeight="1">
      <x:c r="A34" s="4" t="str">
        <x:v>保守・ライセンス</x:v>
      </x:c>
      <x:c r="B34" s="4" t="str">
        <x:v>円/月</x:v>
      </x:c>
      <x:c r="C34" s="28" t="str">
        <x:v>未確定</x:v>
      </x:c>
      <x:c r="D34" s="28" t="str">
        <x:v>未確定</x:v>
      </x:c>
      <x:c r="E34" s="28" t="str">
        <x:v>未確定</x:v>
      </x:c>
      <x:c r="F34" s="28" t="str">
        <x:v>未確定</x:v>
      </x:c>
      <x:c r="G34" s="20" t="str">
        <x:v>社内作業時間に含めた費用と重複させません。</x:v>
      </x:c>
    </x:row>
    <x:row r="35" ht="42" customHeight="1">
      <x:c r="A35" s="4" t="str">
        <x:v>保存・転送・監視</x:v>
      </x:c>
      <x:c r="B35" s="4" t="str">
        <x:v>円/月</x:v>
      </x:c>
      <x:c r="C35" s="28" t="str">
        <x:v>未確定</x:v>
      </x:c>
      <x:c r="D35" s="28" t="str">
        <x:v>未確定</x:v>
      </x:c>
      <x:c r="E35" s="28" t="str">
        <x:v>未確定</x:v>
      </x:c>
      <x:c r="F35" s="28" t="str">
        <x:v>未確定</x:v>
      </x:c>
      <x:c r="G35" s="20" t="str">
        <x:v>サーバー・索引・ログ等の保存も範囲を確認。</x:v>
      </x:c>
    </x:row>
    <x:row r="36" ht="42" customHeight="1">
      <x:c r="A36" s="4" t="str">
        <x:v>固定の社内作業時間</x:v>
      </x:c>
      <x:c r="B36" s="4" t="str">
        <x:v>時間/月</x:v>
      </x:c>
      <x:c r="C36" s="28" t="str">
        <x:v>未確定</x:v>
      </x:c>
      <x:c r="D36" s="28" t="str">
        <x:v>未確定</x:v>
      </x:c>
      <x:c r="E36" s="28" t="str">
        <x:v>未確定</x:v>
      </x:c>
      <x:c r="F36" s="28" t="str">
        <x:v>未確定</x:v>
      </x:c>
      <x:c r="G36" s="20" t="str">
        <x:v>更新・監視・障害対応・再評価等の月平均。</x:v>
      </x:c>
    </x:row>
    <x:row r="37" ht="42" customHeight="1">
      <x:c r="A37" s="4" t="str">
        <x:v>確認・修正時間</x:v>
      </x:c>
      <x:c r="B37" s="4" t="str">
        <x:v>分/件</x:v>
      </x:c>
      <x:c r="C37" s="28" t="str">
        <x:v>未確定</x:v>
      </x:c>
      <x:c r="D37" s="28" t="str">
        <x:v>未確定</x:v>
      </x:c>
      <x:c r="E37" s="28" t="str">
        <x:v>未確定</x:v>
      </x:c>
      <x:c r="F37" s="28" t="str">
        <x:v>未確定</x:v>
      </x:c>
      <x:c r="G37" s="20" t="str">
        <x:v>処理後の人の確認とやり直し。未測定の削減率は置きません。</x:v>
      </x:c>
    </x:row>
    <x:row r="38" ht="42" customHeight="1">
      <x:c r="A38" s="4" t="str">
        <x:v>社内作業の時間単価</x:v>
      </x:c>
      <x:c r="B38" s="4" t="str">
        <x:v>円/時間</x:v>
      </x:c>
      <x:c r="C38" s="28" t="str">
        <x:v>未確定</x:v>
      </x:c>
      <x:c r="D38" s="28" t="str">
        <x:v>未確定</x:v>
      </x:c>
      <x:c r="E38" s="28" t="str">
        <x:v>未確定</x:v>
      </x:c>
      <x:c r="F38" s="28" t="str">
        <x:v>未確定</x:v>
      </x:c>
      <x:c r="G38" s="20" t="str">
        <x:v>比較に用いる負担込みの単価を社内で決めます。</x:v>
      </x:c>
    </x:row>
    <x:row r="39" ht="42" customHeight="1">
      <x:c r="A39" s="4" t="str">
        <x:v>社内作業費</x:v>
      </x:c>
      <x:c r="B39" s="4" t="str">
        <x:v>円/月</x:v>
      </x:c>
      <x:c r="C39" s="45" t="str">
        <x:f>IF(COUNT(C36,C6,C37,C38,C62)=5,IF(AND(MIN(C36,C6,C37,C38,C62)&gt;=0,C62&gt;0),(C36+C6*C37/C62)*C38,"入力要確認"),"未確定")</x:f>
        <x:v>未確定</x:v>
      </x:c>
      <x:c r="D39" s="45" t="str">
        <x:f>IF(COUNT(D36,D6,D37,D38,D62)=5,IF(AND(MIN(D36,D6,D37,D38,D62)&gt;=0,D62&gt;0),(D36+D6*D37/D62)*D38,"入力要確認"),"未確定")</x:f>
        <x:v>未確定</x:v>
      </x:c>
      <x:c r="E39" s="45" t="str">
        <x:f>IF(COUNT(E36,E6,E37,E38,E62)=5,IF(AND(MIN(E36,E6,E37,E38,E62)&gt;=0,E62&gt;0),(E36+E6*E37/E62)*E38,"入力要確認"),"未確定")</x:f>
        <x:v>未確定</x:v>
      </x:c>
      <x:c r="F39" s="45" t="str">
        <x:f>IF(COUNT(F36,F6,F37,F38,F62)=5,IF(AND(MIN(F36,F6,F37,F38,F62)&gt;=0,F62&gt;0),(F36+F6*F37/F62)*F38,"入力要確認"),"未確定")</x:f>
        <x:v>未確定</x:v>
      </x:c>
      <x:c r="G39" s="20" t="str">
        <x:v>(固定時間 + 件数 × 確認分 / 分毎時) × 時間単価</x:v>
      </x:c>
    </x:row>
    <x:row r="40" ht="42" customHeight="1">
      <x:c r="A40" s="4" t="str">
        <x:v>その他の月額</x:v>
      </x:c>
      <x:c r="B40" s="4" t="str">
        <x:v>円/月</x:v>
      </x:c>
      <x:c r="C40" s="28" t="str">
        <x:v>未確定</x:v>
      </x:c>
      <x:c r="D40" s="28" t="str">
        <x:v>未確定</x:v>
      </x:c>
      <x:c r="E40" s="28" t="str">
        <x:v>未確定</x:v>
      </x:c>
      <x:c r="F40" s="28" t="str">
        <x:v>未確定</x:v>
      </x:c>
      <x:c r="G40" s="20" t="str">
        <x:v>冷却・予備品・画像／音声／ツール等。内訳は根拠欄へ。</x:v>
      </x:c>
    </x:row>
    <x:row r="41" ht="42" customHeight="1">
      <x:c r="A41" s="4" t="str">
        <x:v>月間運用費合計</x:v>
      </x:c>
      <x:c r="B41" s="4" t="str">
        <x:v>円/月</x:v>
      </x:c>
      <x:c r="C41" s="45" t="str">
        <x:f>IF(COUNT(C27,C30,C33,C34,C35,C39,C40)=7,IF(AND(MIN(C27,C30,C33,C34,C35,C39,C40)&gt;=0),SUM(C27,C30,C33:C35,C39:C40),"入力要確認"),"未確定")</x:f>
        <x:v>未確定</x:v>
      </x:c>
      <x:c r="D41" s="45" t="str">
        <x:f>IF(COUNT(D27,D30,D33,D34,D35,D39,D40)=7,IF(AND(MIN(D27,D30,D33,D34,D35,D39,D40)&gt;=0),SUM(D27,D30,D33:D35,D39:D40),"入力要確認"),"未確定")</x:f>
        <x:v>未確定</x:v>
      </x:c>
      <x:c r="E41" s="45" t="str">
        <x:f>IF(COUNT(E27,E30,E33,E34,E35,E39,E40)=7,IF(AND(MIN(E27,E30,E33,E34,E35,E39,E40)&gt;=0),SUM(E27,E30,E33:E35,E39:E40),"入力要確認"),"未確定")</x:f>
        <x:v>未確定</x:v>
      </x:c>
      <x:c r="F41" s="45" t="str">
        <x:f>IF(COUNT(F27,F30,F33,F34,F35,F39,F40)=7,IF(AND(MIN(F27,F30,F33,F34,F35,F39,F40)&gt;=0),SUM(F27,F30,F33:F35,F39:F40),"入力要確認"),"未確定")</x:f>
        <x:v>未確定</x:v>
      </x:c>
      <x:c r="G41" s="20" t="str">
        <x:v>電力・GPU・API・保守・保存等・作業・その他を集計。</x:v>
      </x:c>
    </x:row>
    <x:row r="42" ht="42" customHeight="1">
      <x:c r="A42" s="17" t="str">
        <x:v>04｜費用集計（採否の自動判定ではありません）</x:v>
      </x:c>
      <x:c r="B42" s="17"/>
      <x:c r="C42" s="31"/>
      <x:c r="D42" s="31"/>
      <x:c r="E42" s="31"/>
      <x:c r="F42" s="31"/>
      <x:c r="G42" s="26"/>
    </x:row>
    <x:row r="43" ht="42" customHeight="1">
      <x:c r="A43" s="4" t="str">
        <x:v>月額相当</x:v>
      </x:c>
      <x:c r="B43" s="4" t="str">
        <x:v>円/月</x:v>
      </x:c>
      <x:c r="C43" s="56" t="str">
        <x:f>IF(COUNT(C22,C41)=2,IF(AND(MIN(C22,C41)&gt;=0),C22+C41,"入力要確認"),"未確定")</x:f>
        <x:v>未確定</x:v>
      </x:c>
      <x:c r="D43" s="56" t="str">
        <x:f>IF(COUNT(D22,D41)=2,IF(AND(MIN(D22,D41)&gt;=0),D22+D41,"入力要確認"),"未確定")</x:f>
        <x:v>未確定</x:v>
      </x:c>
      <x:c r="E43" s="56" t="str">
        <x:f>IF(COUNT(E22,E41)=2,IF(AND(MIN(E22,E41)&gt;=0),E22+E41,"入力要確認"),"未確定")</x:f>
        <x:v>未確定</x:v>
      </x:c>
      <x:c r="F43" s="56" t="str">
        <x:f>IF(COUNT(F22,F41)=2,IF(AND(MIN(F22,F41)&gt;=0),F22+F41,"入力要確認"),"未確定")</x:f>
        <x:v>未確定</x:v>
      </x:c>
      <x:c r="G43" s="20" t="str">
        <x:v>初期費用月額配賦 + 月間運用費</x:v>
      </x:c>
    </x:row>
    <x:row r="44" ht="42" customHeight="1">
      <x:c r="A44" s="4" t="str">
        <x:v>一件当たり</x:v>
      </x:c>
      <x:c r="B44" s="4" t="str">
        <x:v>円/件</x:v>
      </x:c>
      <x:c r="C44" s="56" t="str">
        <x:f>IF(AND(ISNUMBER(C6),C6=0),"算定不可（0件）",IF(COUNT(C43,C6)=2,IF(AND(MIN(C43,C6)&gt;=0,C6&gt;0),C43/C6,"入力要確認"),"未確定"))</x:f>
        <x:v>未確定</x:v>
      </x:c>
      <x:c r="D44" s="56" t="str">
        <x:f>IF(AND(ISNUMBER(D6),D6=0),"算定不可（0件）",IF(COUNT(D43,D6)=2,IF(AND(MIN(D43,D6)&gt;=0,D6&gt;0),D43/D6,"入力要確認"),"未確定"))</x:f>
        <x:v>未確定</x:v>
      </x:c>
      <x:c r="E44" s="56" t="str">
        <x:f>IF(AND(ISNUMBER(E6),E6=0),"算定不可（0件）",IF(COUNT(E43,E6)=2,IF(AND(MIN(E43,E6)&gt;=0,E6&gt;0),E43/E6,"入力要確認"),"未確定"))</x:f>
        <x:v>未確定</x:v>
      </x:c>
      <x:c r="F44" s="56" t="str">
        <x:f>IF(AND(ISNUMBER(F6),F6=0),"算定不可（0件）",IF(COUNT(F43,F6)=2,IF(AND(MIN(F43,F6)&gt;=0,F6&gt;0),F43/F6,"入力要確認"),"未確定"))</x:f>
        <x:v>未確定</x:v>
      </x:c>
      <x:c r="G44" s="20" t="str">
        <x:v>月額相当 / 件数。件数0では算定不可。</x:v>
      </x:c>
    </x:row>
    <x:row r="45" ht="42" customHeight="1">
      <x:c r="A45" s="4" t="str">
        <x:v>比較期間の総額</x:v>
      </x:c>
      <x:c r="B45" s="4" t="str">
        <x:v>円/期間</x:v>
      </x:c>
      <x:c r="C45" s="56" t="str">
        <x:f>IF(COUNT(C21,C41,C12)=3,IF(AND(MIN(C21,C41,C12)&gt;=0,C12&gt;0),C21+C41*C12,"入力要確認"),"未確定")</x:f>
        <x:v>未確定</x:v>
      </x:c>
      <x:c r="D45" s="56" t="str">
        <x:f>IF(COUNT(D21,D41,D12)=3,IF(AND(MIN(D21,D41,D12)&gt;=0,D12&gt;0),D21+D41*D12,"入力要確認"),"未確定")</x:f>
        <x:v>未確定</x:v>
      </x:c>
      <x:c r="E45" s="56" t="str">
        <x:f>IF(COUNT(E21,E41,E12)=3,IF(AND(MIN(E21,E41,E12)&gt;=0,E12&gt;0),E21+E41*E12,"入力要確認"),"未確定")</x:f>
        <x:v>未確定</x:v>
      </x:c>
      <x:c r="F45" s="56" t="str">
        <x:f>IF(COUNT(F21,F41,F12)=3,IF(AND(MIN(F21,F41,F12)&gt;=0,F12&gt;0),F21+F41*F12,"入力要確認"),"未確定")</x:f>
        <x:v>未確定</x:v>
      </x:c>
      <x:c r="G45" s="20" t="str">
        <x:v>初期費用合計 + 月間運用費 × 比較月数</x:v>
      </x:c>
    </x:row>
    <x:row r="46" ht="42" customHeight="1">
      <x:c r="A46" s="4" t="str">
        <x:v>未入力の数値項目</x:v>
      </x:c>
      <x:c r="B46" s="4" t="str">
        <x:v>項目</x:v>
      </x:c>
      <x:c r="C46" s="41" t="n">
        <x:f>23-COUNT(C6,C7,C8,C9,C12,C13,C17,C18,C19,C20,C24,C25,C26,C28,C29,C31,C32,C34,C35,C36,C37,C38,C40)</x:f>
        <x:v>13</x:v>
      </x:c>
      <x:c r="D46" s="41" t="n">
        <x:f>23-COUNT(D6,D7,D8,D9,D12,D13,D17,D18,D19,D20,D24,D25,D26,D28,D29,D31,D32,D34,D35,D36,D37,D38,D40)</x:f>
        <x:v>13</x:v>
      </x:c>
      <x:c r="E46" s="41" t="n">
        <x:f>23-COUNT(E6,E7,E8,E9,E12,E13,E17,E18,E19,E20,E24,E25,E26,E28,E29,E31,E32,E34,E35,E36,E37,E38,E40)</x:f>
        <x:v>11</x:v>
      </x:c>
      <x:c r="F46" s="41" t="n">
        <x:f>23-COUNT(F6,F7,F8,F9,F12,F13,F17,F18,F19,F20,F24,F25,F26,F28,F29,F31,F32,F34,F35,F36,F37,F38,F40)</x:f>
        <x:v>11</x:v>
      </x:c>
      <x:c r="G46" s="20" t="str">
        <x:v>費用計算に必要な数値の未入力・文字列を数えます。</x:v>
      </x:c>
    </x:row>
    <x:row r="47" ht="42" customHeight="1">
      <x:c r="A47" s="4" t="str">
        <x:v>費用計算の状態</x:v>
      </x:c>
      <x:c r="B47" s="4" t="str">
        <x:v>状態</x:v>
      </x:c>
      <x:c r="C47" s="53" t="str">
        <x:f>IF(ISNUMBER(C43),"価格算定可／採否は別判定","未確定・要確認／採否保留")</x:f>
        <x:v>未確定・要確認／採否保留</x:v>
      </x:c>
      <x:c r="D47" s="53" t="str">
        <x:f>IF(ISNUMBER(D43),"価格算定可／採否は別判定","未確定・要確認／採否保留")</x:f>
        <x:v>未確定・要確認／採否保留</x:v>
      </x:c>
      <x:c r="E47" s="53" t="str">
        <x:f>IF(ISNUMBER(E43),"価格算定可／採否は別判定","未確定・要確認／採否保留")</x:f>
        <x:v>未確定・要確認／採否保留</x:v>
      </x:c>
      <x:c r="F47" s="53" t="str">
        <x:f>IF(ISNUMBER(F43),"価格算定可／採否は別判定","未確定・要確認／採否保留")</x:f>
        <x:v>未確定・要確認／採否保留</x:v>
      </x:c>
      <x:c r="G47" s="20" t="str">
        <x:v>金額が出てもデータ管理・品質・復旧は別判定です。</x:v>
      </x:c>
    </x:row>
    <x:row r="48" ht="28" customHeight="1">
      <x:c r="A48" s="17" t="str">
        <x:v>05｜構成・根拠・未確認事項</x:v>
      </x:c>
      <x:c r="B48" s="17"/>
      <x:c r="C48" s="17"/>
      <x:c r="D48" s="17"/>
      <x:c r="E48" s="17"/>
      <x:c r="F48" s="17"/>
      <x:c r="G48" s="26"/>
    </x:row>
    <x:row r="49" ht="76" customHeight="1">
      <x:c r="A49" s="4" t="str">
        <x:v>機種・環境・リージョン</x:v>
      </x:c>
      <x:c r="B49" s="4" t="str">
        <x:v>記録</x:v>
      </x:c>
      <x:c r="C49" s="22" t="str">
        <x:v>未確定</x:v>
      </x:c>
      <x:c r="D49" s="22" t="str">
        <x:v>未確定</x:v>
      </x:c>
      <x:c r="E49" s="22" t="str">
        <x:v>未確定</x:v>
      </x:c>
      <x:c r="F49" s="22" t="str">
        <x:v>未確定</x:v>
      </x:c>
      <x:c r="G49" s="20" t="str">
        <x:v>ハードウェア型番・構成・クラウドの場所等を固定。</x:v>
      </x:c>
    </x:row>
    <x:row r="50" ht="76" customHeight="1">
      <x:c r="A50" s="4" t="str">
        <x:v>モデル・実行ソフトの版</x:v>
      </x:c>
      <x:c r="B50" s="4" t="str">
        <x:v>記録</x:v>
      </x:c>
      <x:c r="C50" s="22" t="str">
        <x:v>未確定</x:v>
      </x:c>
      <x:c r="D50" s="22" t="str">
        <x:v>未確定</x:v>
      </x:c>
      <x:c r="E50" s="22" t="str">
        <x:v>未確定</x:v>
      </x:c>
      <x:c r="F50" s="22" t="str">
        <x:v>未確定</x:v>
      </x:c>
      <x:c r="G50" s="20" t="str">
        <x:v>量子化・コンテキスト長・実行設定も記録。</x:v>
      </x:c>
    </x:row>
    <x:row r="51" ht="76" customHeight="1">
      <x:c r="A51" s="4" t="str">
        <x:v>見積日・測定日時</x:v>
      </x:c>
      <x:c r="B51" s="4" t="str">
        <x:v>年月日等</x:v>
      </x:c>
      <x:c r="C51" s="22" t="str">
        <x:v>未確定</x:v>
      </x:c>
      <x:c r="D51" s="22" t="str">
        <x:v>未確定</x:v>
      </x:c>
      <x:c r="E51" s="22" t="str">
        <x:v>未確定</x:v>
      </x:c>
      <x:c r="F51" s="22" t="str">
        <x:v>未確定</x:v>
      </x:c>
      <x:c r="G51" s="20" t="str">
        <x:v>実価格や消費電力を確認した日時。資料一般の確認日とは別。</x:v>
      </x:c>
    </x:row>
    <x:row r="52" ht="76" customHeight="1">
      <x:c r="A52" s="4" t="str">
        <x:v>見積・測定の根拠</x:v>
      </x:c>
      <x:c r="B52" s="4" t="str">
        <x:v>URL／文書ID</x:v>
      </x:c>
      <x:c r="C52" s="22" t="str">
        <x:v>未確定</x:v>
      </x:c>
      <x:c r="D52" s="22" t="str">
        <x:v>未確定</x:v>
      </x:c>
      <x:c r="E52" s="22" t="str">
        <x:v>未確定</x:v>
      </x:c>
      <x:c r="F52" s="22" t="str">
        <x:v>未確定</x:v>
      </x:c>
      <x:c r="G52" s="20" t="str">
        <x:v>見積書・測定記録・作業記録。外貨ならレートと換算日も残す。</x:v>
      </x:c>
    </x:row>
    <x:row r="53" ht="76" customHeight="1">
      <x:c r="A53" s="4" t="str">
        <x:v>データ経路・ログ</x:v>
      </x:c>
      <x:c r="B53" s="4" t="str">
        <x:v>記録</x:v>
      </x:c>
      <x:c r="C53" s="22" t="str">
        <x:v>端末内完結を予定／通信は未検証</x:v>
      </x:c>
      <x:c r="D53" s="22" t="str">
        <x:v>社内経路を予定／通信は未検証</x:v>
      </x:c>
      <x:c r="E53" s="22" t="str">
        <x:v>専用環境へ送信／契約未確認</x:v>
      </x:c>
      <x:c r="F53" s="22" t="str">
        <x:v>提供元へ送信／設定未確認</x:v>
      </x:c>
      <x:c r="G53" s="20" t="str">
        <x:v>検索・索引・外部監視・代替送信を含めて確認。</x:v>
      </x:c>
    </x:row>
    <x:row r="54" ht="76" customHeight="1">
      <x:c r="A54" s="4" t="str">
        <x:v>更新・保守担当</x:v>
      </x:c>
      <x:c r="B54" s="4" t="str">
        <x:v>役割／担当者</x:v>
      </x:c>
      <x:c r="C54" s="22" t="str">
        <x:v>自社運用担当（氏名未定）</x:v>
      </x:c>
      <x:c r="D54" s="22" t="str">
        <x:v>自社運用担当（氏名未定）</x:v>
      </x:c>
      <x:c r="E54" s="22" t="str">
        <x:v>契約で分担（未定）</x:v>
      </x:c>
      <x:c r="F54" s="22" t="str">
        <x:v>自社アプリ担当／基盤は提供元</x:v>
      </x:c>
      <x:c r="G54" s="20" t="str">
        <x:v>委託範囲、障害時の連絡先、代理担当も定めます。</x:v>
      </x:c>
    </x:row>
    <x:row r="55" ht="76" customHeight="1">
      <x:c r="A55" s="4" t="str">
        <x:v>公開重み</x:v>
      </x:c>
      <x:c r="B55" s="4" t="str">
        <x:v>状態</x:v>
      </x:c>
      <x:c r="C55" s="22" t="str">
        <x:v>公開モデルを選ぶ想定</x:v>
      </x:c>
      <x:c r="D55" s="22" t="str">
        <x:v>公開モデルを選ぶ想定</x:v>
      </x:c>
      <x:c r="E55" s="22" t="str">
        <x:v>公開モデルを選ぶ想定</x:v>
      </x:c>
      <x:c r="F55" s="22" t="str">
        <x:v>モデルによる／未確定</x:v>
      </x:c>
      <x:c r="G55" s="20" t="str">
        <x:v>公開されていることはローカル実行を意味しません。</x:v>
      </x:c>
    </x:row>
    <x:row r="56" ht="76" customHeight="1">
      <x:c r="A56" s="4" t="str">
        <x:v>ローカル実行</x:v>
      </x:c>
      <x:c r="B56" s="4" t="str">
        <x:v>状態</x:v>
      </x:c>
      <x:c r="C56" s="22" t="str">
        <x:v>該当（構成例）</x:v>
      </x:c>
      <x:c r="D56" s="22" t="str">
        <x:v>該当（構成例）</x:v>
      </x:c>
      <x:c r="E56" s="22" t="str">
        <x:v>非該当</x:v>
      </x:c>
      <x:c r="F56" s="22" t="str">
        <x:v>非該当</x:v>
      </x:c>
      <x:c r="G56" s="20" t="str">
        <x:v>本票では自社端末・社内サーバーの推論を指します。</x:v>
      </x:c>
    </x:row>
    <x:row r="57" ht="76" customHeight="1">
      <x:c r="A57" s="4" t="str">
        <x:v>通信遮断</x:v>
      </x:c>
      <x:c r="B57" s="4" t="str">
        <x:v>状態</x:v>
      </x:c>
      <x:c r="C57" s="22" t="str">
        <x:v>未検証</x:v>
      </x:c>
      <x:c r="D57" s="22" t="str">
        <x:v>未検証</x:v>
      </x:c>
      <x:c r="E57" s="22" t="str">
        <x:v>社外への業務データ送信あり</x:v>
      </x:c>
      <x:c r="F57" s="22" t="str">
        <x:v>社外への業務データ送信あり</x:v>
      </x:c>
      <x:c r="G57" s="20" t="str">
        <x:v>外向き通信の設定と記録で検証。ローカル実行とは独立。</x:v>
      </x:c>
    </x:row>
    <x:row r="58" ht="76" customHeight="1">
      <x:c r="A58" s="4" t="str">
        <x:v>品質・速度・復旧</x:v>
      </x:c>
      <x:c r="B58" s="4" t="str">
        <x:v>判定</x:v>
      </x:c>
      <x:c r="C58" s="22" t="str">
        <x:v>未測定／未判定</x:v>
      </x:c>
      <x:c r="D58" s="22" t="str">
        <x:v>未測定／未判定</x:v>
      </x:c>
      <x:c r="E58" s="22" t="str">
        <x:v>未測定／未判定</x:v>
      </x:c>
      <x:c r="F58" s="22" t="str">
        <x:v>未測定／未判定</x:v>
      </x:c>
      <x:c r="G58" s="20" t="str">
        <x:v>「運用検証票」で条件・結果・証拠を別に残します。</x:v>
      </x:c>
    </x:row>
    <x:row r="59" ht="76" customHeight="1">
      <x:c r="A59" s="4" t="str">
        <x:v>条件外・除外・未確認</x:v>
      </x:c>
      <x:c r="B59" s="4" t="str">
        <x:v>記録</x:v>
      </x:c>
      <x:c r="C59" s="22" t="str">
        <x:v>追加ツール等の別課金は個別確認。価格・電力・品質は未確認。</x:v>
      </x:c>
      <x:c r="D59" s="22" t="str">
        <x:v>追加ツール等の別課金は個別確認。価格・電力・品質は未確認。</x:v>
      </x:c>
      <x:c r="E59" s="22" t="str">
        <x:v>追加ツール等の別課金は個別確認。価格・電力・品質は未確認。</x:v>
      </x:c>
      <x:c r="F59" s="22" t="str">
        <x:v>追加ツール等の別課金は個別確認。価格・電力・品質は未確認。</x:v>
      </x:c>
      <x:c r="G59" s="20" t="str">
        <x:v>この票で計上しない項目、価格・性能の限界等を明記。</x:v>
      </x:c>
    </x:row>
    <x:row r="60" ht="28" customHeight="1">
      <x:c r="A60" s="17" t="str">
        <x:v>06｜単位換算・資料の扱い</x:v>
      </x:c>
      <x:c r="B60" s="17"/>
      <x:c r="C60" s="17"/>
      <x:c r="D60" s="17"/>
      <x:c r="E60" s="17"/>
      <x:c r="F60" s="17"/>
      <x:c r="G60" s="26"/>
    </x:row>
    <x:row r="61" ht="28" customHeight="1">
      <x:c r="A61" s="4" t="str">
        <x:v>W毎kW</x:v>
      </x:c>
      <x:c r="B61" s="4" t="str">
        <x:v>W/kW</x:v>
      </x:c>
      <x:c r="C61" s="38" t="n">
        <x:v>1000</x:v>
      </x:c>
      <x:c r="D61" s="38" t="n">
        <x:v>1000</x:v>
      </x:c>
      <x:c r="E61" s="38" t="n">
        <x:v>1000</x:v>
      </x:c>
      <x:c r="F61" s="38" t="n">
        <x:v>1000</x:v>
      </x:c>
      <x:c r="G61" s="20" t="str">
        <x:v>単位換算定数</x:v>
      </x:c>
    </x:row>
    <x:row r="62" ht="28" customHeight="1">
      <x:c r="A62" s="4" t="str">
        <x:v>分毎時</x:v>
      </x:c>
      <x:c r="B62" s="4" t="str">
        <x:v>分/時間</x:v>
      </x:c>
      <x:c r="C62" s="38" t="n">
        <x:v>60</x:v>
      </x:c>
      <x:c r="D62" s="38" t="n">
        <x:v>60</x:v>
      </x:c>
      <x:c r="E62" s="38" t="n">
        <x:v>60</x:v>
      </x:c>
      <x:c r="F62" s="38" t="n">
        <x:v>60</x:v>
      </x:c>
      <x:c r="G62" s="20" t="str">
        <x:v>単位換算定数</x:v>
      </x:c>
    </x:row>
    <x:row r="63" ht="54" customHeight="1">
      <x:c r="A63" s="4" t="str">
        <x:v>出典・例の表示</x:v>
      </x:c>
      <x:c r="B63" s="4" t="str">
        <x:v>記録</x:v>
      </x:c>
      <x:c r="C63" s="4" t="str">
        <x:v>説明用の仮定／実測なし</x:v>
      </x:c>
      <x:c r="D63" s="4" t="str">
        <x:v>説明用の仮定／実測なし</x:v>
      </x:c>
      <x:c r="E63" s="4" t="str">
        <x:v>説明用の仮定／実測なし</x:v>
      </x:c>
      <x:c r="F63" s="4" t="str">
        <x:v>説明用の仮定／実測なし</x:v>
      </x:c>
      <x:c r="G63" s="20" t="str">
        <x:v>本シートの数値例・式は編集提案。実測・企業実績ではありません。</x:v>
      </x:c>
    </x:row>
  </x:sheetData>
  <x:mergeCells>
    <x:mergeCell ref="A1:G1"/>
    <x:mergeCell ref="A2:G2"/>
    <x:mergeCell ref="A5:G5"/>
    <x:mergeCell ref="A16:G16"/>
    <x:mergeCell ref="A23:G23"/>
    <x:mergeCell ref="A42:G42"/>
    <x:mergeCell ref="A48:G48"/>
    <x:mergeCell ref="A60:G60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9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44" hidden="0" customWidth="1"/>
  </x:cols>
  <x:sheetData>
    <x:row r="1" ht="40" customHeight="1">
      <x:c r="A1" s="9" t="inlineStr">
        <x:is>
          <x:t xml:space="preserve">費用入力・空欄版</x:t>
        </x:is>
      </x:c>
      <x:c r="B1" s="9"/>
      <x:c r="C1" s="9"/>
      <x:c r="D1" s="9"/>
      <x:c r="E1" s="9"/>
      <x:c r="F1" s="9"/>
      <x:c r="G1" s="9"/>
    </x:row>
    <x:row r="2" ht="45" customHeight="1">
      <x:c r="A2" s="4" t="str">
        <x:v>入力欄は空欄。根拠に基づく数値を入力すると集計します。未確定を0として計算しません。</x:v>
      </x:c>
      <x:c r="B2" s="4"/>
      <x:c r="C2" s="4"/>
      <x:c r="D2" s="4"/>
      <x:c r="E2" s="4"/>
      <x:c r="F2" s="4"/>
      <x:c r="G2" s="4"/>
    </x:row>
    <x:row r="3" ht="28" customHeight="1">
      <x:c r="A3" s="4"/>
      <x:c r="B3" s="4"/>
      <x:c r="C3" s="4"/>
      <x:c r="D3" s="4"/>
      <x:c r="E3" s="4"/>
      <x:c r="F3" s="4"/>
      <x:c r="G3" s="4"/>
    </x:row>
    <x:row r="4" ht="34" customHeight="1">
      <x:c r="A4" s="13" t="str">
        <x:v>項目</x:v>
      </x:c>
      <x:c r="B4" s="13" t="str">
        <x:v>単位</x:v>
      </x:c>
      <x:c r="C4" s="13" t="str">
        <x:v>端末内</x:v>
      </x:c>
      <x:c r="D4" s="13" t="str">
        <x:v>社内サーバー</x:v>
      </x:c>
      <x:c r="E4" s="13" t="str">
        <x:v>専用クラウド</x:v>
      </x:c>
      <x:c r="F4" s="13" t="str">
        <x:v>共有API</x:v>
      </x:c>
      <x:c r="G4" s="13" t="str">
        <x:v>記入方法・根拠</x:v>
      </x:c>
    </x:row>
    <x:row r="5" ht="28" customHeight="1">
      <x:c r="A5" s="17" t="str">
        <x:v>01｜業務・比較の前提</x:v>
      </x:c>
      <x:c r="B5" s="17"/>
      <x:c r="C5" s="17"/>
      <x:c r="D5" s="17"/>
      <x:c r="E5" s="17"/>
      <x:c r="F5" s="17"/>
      <x:c r="G5" s="26"/>
    </x:row>
    <x:row r="6" ht="42" customHeight="1">
      <x:c r="A6" s="4" t="str">
        <x:v>月間件数</x:v>
      </x:c>
      <x:c r="B6" s="4" t="str">
        <x:v>件/月</x:v>
      </x:c>
      <x:c r="C6" s="36"/>
      <x:c r="D6" s="36"/>
      <x:c r="E6" s="36"/>
      <x:c r="F6" s="36"/>
      <x:c r="G6" s="20" t="str">
        <x:v>説明例のみ100件・10,000件。実利用量へ差し替えます。</x:v>
      </x:c>
    </x:row>
    <x:row r="7" ht="42" customHeight="1">
      <x:c r="A7" s="4" t="str">
        <x:v>一回の入力</x:v>
      </x:c>
      <x:c r="B7" s="4" t="str">
        <x:v>トークン/回</x:v>
      </x:c>
      <x:c r="C7" s="36"/>
      <x:c r="D7" s="36"/>
      <x:c r="E7" s="36"/>
      <x:c r="F7" s="36"/>
      <x:c r="G7" s="20" t="str">
        <x:v>共通の仮定。採用モデルの実際の数え方で補正します。</x:v>
      </x:c>
    </x:row>
    <x:row r="8" ht="42" customHeight="1">
      <x:c r="A8" s="4" t="str">
        <x:v>一回の課金対象出力</x:v>
      </x:c>
      <x:c r="B8" s="4" t="str">
        <x:v>トークン/回</x:v>
      </x:c>
      <x:c r="C8" s="36"/>
      <x:c r="D8" s="36"/>
      <x:c r="E8" s="36"/>
      <x:c r="F8" s="36"/>
      <x:c r="G8" s="20" t="str">
        <x:v>推論用等も課金対象なら含めます。</x:v>
      </x:c>
    </x:row>
    <x:row r="9" ht="42" customHeight="1">
      <x:c r="A9" s="4" t="str">
        <x:v>一件の平均呼び出し</x:v>
      </x:c>
      <x:c r="B9" s="4" t="str">
        <x:v>回/件</x:v>
      </x:c>
      <x:c r="C9" s="28"/>
      <x:c r="D9" s="28"/>
      <x:c r="E9" s="28"/>
      <x:c r="F9" s="28"/>
      <x:c r="G9" s="20" t="str">
        <x:v>再試行等を含む平均。例では1を仮定。</x:v>
      </x:c>
    </x:row>
    <x:row r="10" ht="42" customHeight="1">
      <x:c r="A10" s="4" t="str">
        <x:v>月間入力</x:v>
      </x:c>
      <x:c r="B10" s="4" t="str">
        <x:v>トークン/月</x:v>
      </x:c>
      <x:c r="C10" s="41" t="str">
        <x:f>IF(COUNT(C6,C7,C9)=3,IF(AND(MIN(C6,C7,C9)&gt;=0),C6*C7*C9,"入力要確認"),"未確定")</x:f>
        <x:v>未確定</x:v>
      </x:c>
      <x:c r="D10" s="41" t="str">
        <x:f>IF(COUNT(D6,D7,D9)=3,IF(AND(MIN(D6,D7,D9)&gt;=0),D6*D7*D9,"入力要確認"),"未確定")</x:f>
        <x:v>未確定</x:v>
      </x:c>
      <x:c r="E10" s="41" t="str">
        <x:f>IF(COUNT(E6,E7,E9)=3,IF(AND(MIN(E6,E7,E9)&gt;=0),E6*E7*E9,"入力要確認"),"未確定")</x:f>
        <x:v>未確定</x:v>
      </x:c>
      <x:c r="F10" s="41" t="str">
        <x:f>IF(COUNT(F6,F7,F9)=3,IF(AND(MIN(F6,F7,F9)&gt;=0),F6*F7*F9,"入力要確認"),"未確定")</x:f>
        <x:v>未確定</x:v>
      </x:c>
      <x:c r="G10" s="20" t="str">
        <x:v>件数 × 一回の入力 × 平均呼び出し</x:v>
      </x:c>
    </x:row>
    <x:row r="11" ht="42" customHeight="1">
      <x:c r="A11" s="4" t="str">
        <x:v>月間課金対象出力</x:v>
      </x:c>
      <x:c r="B11" s="4" t="str">
        <x:v>トークン/月</x:v>
      </x:c>
      <x:c r="C11" s="41" t="str">
        <x:f>IF(COUNT(C6,C8,C9)=3,IF(AND(MIN(C6,C8,C9)&gt;=0),C6*C8*C9,"入力要確認"),"未確定")</x:f>
        <x:v>未確定</x:v>
      </x:c>
      <x:c r="D11" s="41" t="str">
        <x:f>IF(COUNT(D6,D8,D9)=3,IF(AND(MIN(D6,D8,D9)&gt;=0),D6*D8*D9,"入力要確認"),"未確定")</x:f>
        <x:v>未確定</x:v>
      </x:c>
      <x:c r="E11" s="41" t="str">
        <x:f>IF(COUNT(E6,E8,E9)=3,IF(AND(MIN(E6,E8,E9)&gt;=0),E6*E8*E9,"入力要確認"),"未確定")</x:f>
        <x:v>未確定</x:v>
      </x:c>
      <x:c r="F11" s="41" t="str">
        <x:f>IF(COUNT(F6,F8,F9)=3,IF(AND(MIN(F6,F8,F9)&gt;=0),F6*F8*F9,"入力要確認"),"未確定")</x:f>
        <x:v>未確定</x:v>
      </x:c>
      <x:c r="G11" s="20" t="str">
        <x:v>件数 × 一回の出力 × 平均呼び出し</x:v>
      </x:c>
    </x:row>
    <x:row r="12" ht="42" customHeight="1">
      <x:c r="A12" s="4" t="str">
        <x:v>比較期間</x:v>
      </x:c>
      <x:c r="B12" s="4" t="str">
        <x:v>か月</x:v>
      </x:c>
      <x:c r="C12" s="36"/>
      <x:c r="D12" s="36"/>
      <x:c r="E12" s="36"/>
      <x:c r="F12" s="36"/>
      <x:c r="G12" s="20" t="str">
        <x:v>例では36か月。会計上の減価償却とは異なります。</x:v>
      </x:c>
    </x:row>
    <x:row r="13" ht="42" customHeight="1">
      <x:c r="A13" s="4" t="str">
        <x:v>API単価の基準量</x:v>
      </x:c>
      <x:c r="B13" s="4" t="str">
        <x:v>トークン</x:v>
      </x:c>
      <x:c r="C13" s="36" t="n">
        <x:v>1000000</x:v>
      </x:c>
      <x:c r="D13" s="36" t="n">
        <x:v>1000000</x:v>
      </x:c>
      <x:c r="E13" s="36" t="n">
        <x:v>1000000</x:v>
      </x:c>
      <x:c r="F13" s="36" t="n">
        <x:v>1000000</x:v>
      </x:c>
      <x:c r="G13" s="20" t="inlineStr">
        <x:is>
          <x:t xml:space="preserve">例では1,000,000。見積りの表示単位と合わせます。</x:t>
        </x:is>
      </x:c>
    </x:row>
    <x:row r="14" ht="42" customHeight="1">
      <x:c r="A14" s="4" t="str">
        <x:v>ピーク同時利用</x:v>
      </x:c>
      <x:c r="B14" s="4" t="str">
        <x:v>人</x:v>
      </x:c>
      <x:c r="C14" s="36"/>
      <x:c r="D14" s="36"/>
      <x:c r="E14" s="36"/>
      <x:c r="F14" s="36"/>
      <x:c r="G14" s="20" t="str">
        <x:v>例では1を仮置き。件数から推定せず、業務条件を確認。</x:v>
      </x:c>
    </x:row>
    <x:row r="15" ht="60" customHeight="1">
      <x:c r="A15" s="4" t="str">
        <x:v>品質の条件</x:v>
      </x:c>
      <x:c r="B15" s="4" t="str">
        <x:v>文章</x:v>
      </x:c>
      <x:c r="C15" s="28"/>
      <x:c r="D15" s="28"/>
      <x:c r="E15" s="28"/>
      <x:c r="F15" s="28"/>
      <x:c r="G15" s="20" t="str">
        <x:v>同じ日本語課題・同じ合格条件。測定値ではありません。</x:v>
      </x:c>
    </x:row>
    <x:row r="16" ht="42" customHeight="1">
      <x:c r="A16" s="17" t="str">
        <x:v>02｜初期費用</x:v>
      </x:c>
      <x:c r="B16" s="17"/>
      <x:c r="C16" s="29"/>
      <x:c r="D16" s="29"/>
      <x:c r="E16" s="29"/>
      <x:c r="F16" s="29"/>
      <x:c r="G16" s="26"/>
    </x:row>
    <x:row r="17" ht="42" customHeight="1">
      <x:c r="A17" s="4" t="str">
        <x:v>追加の機材購入</x:v>
      </x:c>
      <x:c r="B17" s="4" t="str">
        <x:v>円/初期</x:v>
      </x:c>
      <x:c r="C17" s="28"/>
      <x:c r="D17" s="28"/>
      <x:c r="E17" s="28"/>
      <x:c r="F17" s="28"/>
      <x:c r="G17" s="20" t="str">
        <x:v>共通の既存端末は除外。クラウド列の0は追加機材なしの仮定。</x:v>
      </x:c>
    </x:row>
    <x:row r="18" ht="42" customHeight="1">
      <x:c r="A18" s="4" t="str">
        <x:v>構築・初期設定</x:v>
      </x:c>
      <x:c r="B18" s="4" t="str">
        <x:v>円/初期</x:v>
      </x:c>
      <x:c r="C18" s="28"/>
      <x:c r="D18" s="28"/>
      <x:c r="E18" s="28"/>
      <x:c r="F18" s="28"/>
      <x:c r="G18" s="20" t="str">
        <x:v>自社工数を含む。月間作業・保守契約と重複させません。</x:v>
      </x:c>
    </x:row>
    <x:row r="19" ht="42" customHeight="1">
      <x:c r="A19" s="4" t="str">
        <x:v>初期ライセンス等</x:v>
      </x:c>
      <x:c r="B19" s="4" t="str">
        <x:v>円/初期</x:v>
      </x:c>
      <x:c r="C19" s="28"/>
      <x:c r="D19" s="28"/>
      <x:c r="E19" s="28"/>
      <x:c r="F19" s="28"/>
      <x:c r="G19" s="20" t="str">
        <x:v>モデル以外の実行・管理ソフトも確認。</x:v>
      </x:c>
    </x:row>
    <x:row r="20" ht="42" customHeight="1">
      <x:c r="A20" s="4" t="str">
        <x:v>導入時の評価・移行</x:v>
      </x:c>
      <x:c r="B20" s="4" t="str">
        <x:v>円/初期</x:v>
      </x:c>
      <x:c r="C20" s="28"/>
      <x:c r="D20" s="28"/>
      <x:c r="E20" s="28"/>
      <x:c r="F20" s="28"/>
      <x:c r="G20" s="20" t="str">
        <x:v>初回評価・設定移行の費用。定期再評価は月間作業へ。</x:v>
      </x:c>
    </x:row>
    <x:row r="21" ht="42" customHeight="1">
      <x:c r="A21" s="4" t="str">
        <x:v>初期費用合計</x:v>
      </x:c>
      <x:c r="B21" s="4" t="str">
        <x:v>円/初期</x:v>
      </x:c>
      <x:c r="C21" s="45" t="str">
        <x:f>IF(COUNT(C17,C18,C19,C20)=4,IF(AND(MIN(C17,C18,C19,C20)&gt;=0),SUM(C17:C20),"入力要確認"),"未確定")</x:f>
        <x:v>未確定</x:v>
      </x:c>
      <x:c r="D21" s="45" t="str">
        <x:f>IF(COUNT(D17,D18,D19,D20)=4,IF(AND(MIN(D17,D18,D19,D20)&gt;=0),SUM(D17:D20),"入力要確認"),"未確定")</x:f>
        <x:v>未確定</x:v>
      </x:c>
      <x:c r="E21" s="45" t="str">
        <x:f>IF(COUNT(E17,E18,E19,E20)=4,IF(AND(MIN(E17,E18,E19,E20)&gt;=0),SUM(E17:E20),"入力要確認"),"未確定")</x:f>
        <x:v>未確定</x:v>
      </x:c>
      <x:c r="F21" s="45" t="str">
        <x:f>IF(COUNT(F17,F18,F19,F20)=4,IF(AND(MIN(F17,F18,F19,F20)&gt;=0),SUM(F17:F20),"入力要確認"),"未確定")</x:f>
        <x:v>未確定</x:v>
      </x:c>
      <x:c r="G21" s="20" t="str">
        <x:v>未確定を0にせず集計します。</x:v>
      </x:c>
    </x:row>
    <x:row r="22" ht="42" customHeight="1">
      <x:c r="A22" s="4" t="str">
        <x:v>初期費用の月額配賦</x:v>
      </x:c>
      <x:c r="B22" s="4" t="str">
        <x:v>円/月</x:v>
      </x:c>
      <x:c r="C22" s="45" t="str">
        <x:f>IF(COUNT(C21,C12)=2,IF(AND(MIN(C21,C12)&gt;=0,C12&gt;0),C21/C12,"入力要確認"),"未確定")</x:f>
        <x:v>未確定</x:v>
      </x:c>
      <x:c r="D22" s="45" t="str">
        <x:f>IF(COUNT(D21,D12)=2,IF(AND(MIN(D21,D12)&gt;=0,D12&gt;0),D21/D12,"入力要確認"),"未確定")</x:f>
        <x:v>未確定</x:v>
      </x:c>
      <x:c r="E22" s="45" t="str">
        <x:f>IF(COUNT(E21,E12)=2,IF(AND(MIN(E21,E12)&gt;=0,E12&gt;0),E21/E12,"入力要確認"),"未確定")</x:f>
        <x:v>未確定</x:v>
      </x:c>
      <x:c r="F22" s="45" t="str">
        <x:f>IF(COUNT(F21,F12)=2,IF(AND(MIN(F21,F12)&gt;=0,F12&gt;0),F21/F12,"入力要確認"),"未確定")</x:f>
        <x:v>未確定</x:v>
      </x:c>
      <x:c r="G22" s="20" t="str">
        <x:v>初期合計 / 比較月数</x:v>
      </x:c>
    </x:row>
    <x:row r="23" ht="42" customHeight="1">
      <x:c r="A23" s="17" t="str">
        <x:v>03｜月間の運用費</x:v>
      </x:c>
      <x:c r="B23" s="17"/>
      <x:c r="C23" s="29"/>
      <x:c r="D23" s="29"/>
      <x:c r="E23" s="29"/>
      <x:c r="F23" s="29"/>
      <x:c r="G23" s="26"/>
    </x:row>
    <x:row r="24" ht="42" customHeight="1">
      <x:c r="A24" s="4" t="str">
        <x:v>平均の増分消費電力</x:v>
      </x:c>
      <x:c r="B24" s="4" t="str">
        <x:v>W</x:v>
      </x:c>
      <x:c r="C24" s="28"/>
      <x:c r="D24" s="28"/>
      <x:c r="E24" s="28"/>
      <x:c r="F24" s="28"/>
      <x:c r="G24" s="20" t="str">
        <x:v>自社機器の測定値。クラウドの0は電力を外部料金で負担する前提。</x:v>
      </x:c>
    </x:row>
    <x:row r="25" ht="42" customHeight="1">
      <x:c r="A25" s="4" t="str">
        <x:v>自社機器の稼働時間</x:v>
      </x:c>
      <x:c r="B25" s="4" t="str">
        <x:v>時間/月</x:v>
      </x:c>
      <x:c r="C25" s="28"/>
      <x:c r="D25" s="28"/>
      <x:c r="E25" s="28"/>
      <x:c r="F25" s="28"/>
      <x:c r="G25" s="20" t="str">
        <x:v>平均電力と同じ測定条件。例の外部方式は別途計上なし。</x:v>
      </x:c>
    </x:row>
    <x:row r="26" ht="42" customHeight="1">
      <x:c r="A26" s="4" t="str">
        <x:v>自社機器の電力単価</x:v>
      </x:c>
      <x:c r="B26" s="4" t="str">
        <x:v>円/kWh</x:v>
      </x:c>
      <x:c r="C26" s="28"/>
      <x:c r="D26" s="28"/>
      <x:c r="E26" s="28"/>
      <x:c r="F26" s="28"/>
      <x:c r="G26" s="20" t="str">
        <x:v>契約・時点をそろえます。</x:v>
      </x:c>
    </x:row>
    <x:row r="27" ht="42" customHeight="1">
      <x:c r="A27" s="4" t="str">
        <x:v>電力費</x:v>
      </x:c>
      <x:c r="B27" s="4" t="str">
        <x:v>円/月</x:v>
      </x:c>
      <x:c r="C27" s="45" t="str">
        <x:f>IF(COUNT(C24,C25,C26,C61)=4,IF(AND(MIN(C24,C25,C26,C61)&gt;=0,C61&gt;0),C24/C61*C25*C26,"入力要確認"),"未確定")</x:f>
        <x:v>未確定</x:v>
      </x:c>
      <x:c r="D27" s="45" t="str">
        <x:f>IF(COUNT(D24,D25,D26,D61)=4,IF(AND(MIN(D24,D25,D26,D61)&gt;=0,D61&gt;0),D24/D61*D25*D26,"入力要確認"),"未確定")</x:f>
        <x:v>未確定</x:v>
      </x:c>
      <x:c r="E27" s="45" t="str">
        <x:f>IF(COUNT(E24,E25,E26,E61)=4,IF(AND(MIN(E24,E25,E26,E61)&gt;=0,E61&gt;0),E24/E61*E25*E26,"入力要確認"),"未確定")</x:f>
        <x:v>未確定</x:v>
      </x:c>
      <x:c r="F27" s="45" t="str">
        <x:f>IF(COUNT(F24,F25,F26,F61)=4,IF(AND(MIN(F24,F25,F26,F61)&gt;=0,F61&gt;0),F24/F61*F25*F26,"入力要確認"),"未確定")</x:f>
        <x:v>未確定</x:v>
      </x:c>
      <x:c r="G27" s="20" t="str">
        <x:v>増分W / W毎kW × 稼働時間 × 単価</x:v>
      </x:c>
    </x:row>
    <x:row r="28" ht="42" customHeight="1">
      <x:c r="A28" s="4" t="str">
        <x:v>外部GPUの時間単価</x:v>
      </x:c>
      <x:c r="B28" s="4" t="str">
        <x:v>円/時間</x:v>
      </x:c>
      <x:c r="C28" s="28"/>
      <x:c r="D28" s="28"/>
      <x:c r="E28" s="28"/>
      <x:c r="F28" s="28"/>
      <x:c r="G28" s="20" t="inlineStr">
        <x:is>
          <x:t xml:space="preserve">専用クラウドの見積り。契約の固定料金はその他月額でも可。</x:t>
        </x:is>
      </x:c>
    </x:row>
    <x:row r="29" ht="42" customHeight="1">
      <x:c r="A29" s="4" t="str">
        <x:v>外部GPUの課金時間</x:v>
      </x:c>
      <x:c r="B29" s="4" t="str">
        <x:v>時間/月</x:v>
      </x:c>
      <x:c r="C29" s="28"/>
      <x:c r="D29" s="28"/>
      <x:c r="E29" s="28"/>
      <x:c r="F29" s="28"/>
      <x:c r="G29" s="20" t="str">
        <x:v>処理時間ではなく、待機を含む課金対象時間。</x:v>
      </x:c>
    </x:row>
    <x:row r="30" ht="42" customHeight="1">
      <x:c r="A30" s="4" t="str">
        <x:v>外部GPU費</x:v>
      </x:c>
      <x:c r="B30" s="4" t="str">
        <x:v>円/月</x:v>
      </x:c>
      <x:c r="C30" s="45" t="str">
        <x:f>IF(COUNT(C28,C29)=2,IF(AND(MIN(C28,C29)&gt;=0),C28*C29,"入力要確認"),"未確定")</x:f>
        <x:v>未確定</x:v>
      </x:c>
      <x:c r="D30" s="45" t="str">
        <x:f>IF(COUNT(D28,D29)=2,IF(AND(MIN(D28,D29)&gt;=0),D28*D29,"入力要確認"),"未確定")</x:f>
        <x:v>未確定</x:v>
      </x:c>
      <x:c r="E30" s="45" t="str">
        <x:f>IF(COUNT(E28,E29)=2,IF(AND(MIN(E28,E29)&gt;=0),E28*E29,"入力要確認"),"未確定")</x:f>
        <x:v>未確定</x:v>
      </x:c>
      <x:c r="F30" s="45" t="str">
        <x:f>IF(COUNT(F28,F29)=2,IF(AND(MIN(F28,F29)&gt;=0),F28*F29,"入力要確認"),"未確定")</x:f>
        <x:v>未確定</x:v>
      </x:c>
      <x:c r="G30" s="20" t="str">
        <x:v>時間単価 × 課金時間</x:v>
      </x:c>
    </x:row>
    <x:row r="31" ht="42" customHeight="1">
      <x:c r="A31" s="4" t="str">
        <x:v>API入力単価</x:v>
      </x:c>
      <x:c r="B31" s="4" t="str">
        <x:v>円/基準量</x:v>
      </x:c>
      <x:c r="C31" s="28"/>
      <x:c r="D31" s="28"/>
      <x:c r="E31" s="28"/>
      <x:c r="F31" s="28"/>
      <x:c r="G31" s="20" t="str">
        <x:v>13行の基準量当たり。ローカル／専用クラウドはAPI不使用の仮定。</x:v>
      </x:c>
    </x:row>
    <x:row r="32" ht="42" customHeight="1">
      <x:c r="A32" s="4" t="str">
        <x:v>API出力単価</x:v>
      </x:c>
      <x:c r="B32" s="4" t="str">
        <x:v>円/基準量</x:v>
      </x:c>
      <x:c r="C32" s="28"/>
      <x:c r="D32" s="28"/>
      <x:c r="E32" s="28"/>
      <x:c r="F32" s="28"/>
      <x:c r="G32" s="20" t="str">
        <x:v>課金対象出力の単価。キャッシュ等で分ける場合は別途調整。</x:v>
      </x:c>
    </x:row>
    <x:row r="33" ht="42" customHeight="1">
      <x:c r="A33" s="4" t="str">
        <x:v>API費</x:v>
      </x:c>
      <x:c r="B33" s="4" t="str">
        <x:v>円/月</x:v>
      </x:c>
      <x:c r="C33" s="45" t="str">
        <x:f>IF(COUNT(C10,C11,C31,C32,C13)=5,IF(AND(MIN(C10,C11,C31,C32,C13)&gt;=0,C13&gt;0),(C10*C31+C11*C32)/C13,"入力要確認"),"未確定")</x:f>
        <x:v>未確定</x:v>
      </x:c>
      <x:c r="D33" s="45" t="str">
        <x:f>IF(COUNT(D10,D11,D31,D32,D13)=5,IF(AND(MIN(D10,D11,D31,D32,D13)&gt;=0,D13&gt;0),(D10*D31+D11*D32)/D13,"入力要確認"),"未確定")</x:f>
        <x:v>未確定</x:v>
      </x:c>
      <x:c r="E33" s="45" t="str">
        <x:f>IF(COUNT(E10,E11,E31,E32,E13)=5,IF(AND(MIN(E10,E11,E31,E32,E13)&gt;=0,E13&gt;0),(E10*E31+E11*E32)/E13,"入力要確認"),"未確定")</x:f>
        <x:v>未確定</x:v>
      </x:c>
      <x:c r="F33" s="45" t="str">
        <x:f>IF(COUNT(F10,F11,F31,F32,F13)=5,IF(AND(MIN(F10,F11,F31,F32,F13)&gt;=0,F13&gt;0),(F10*F31+F11*F32)/F13,"入力要確認"),"未確定")</x:f>
        <x:v>未確定</x:v>
      </x:c>
      <x:c r="G33" s="20" t="str">
        <x:v>入力・出力それぞれの課金量 × 単価</x:v>
      </x:c>
    </x:row>
    <x:row r="34" ht="42" customHeight="1">
      <x:c r="A34" s="4" t="str">
        <x:v>保守・ライセンス</x:v>
      </x:c>
      <x:c r="B34" s="4" t="str">
        <x:v>円/月</x:v>
      </x:c>
      <x:c r="C34" s="28"/>
      <x:c r="D34" s="28"/>
      <x:c r="E34" s="28"/>
      <x:c r="F34" s="28"/>
      <x:c r="G34" s="20" t="str">
        <x:v>社内作業時間に含めた費用と重複させません。</x:v>
      </x:c>
    </x:row>
    <x:row r="35" ht="42" customHeight="1">
      <x:c r="A35" s="4" t="str">
        <x:v>保存・転送・監視</x:v>
      </x:c>
      <x:c r="B35" s="4" t="str">
        <x:v>円/月</x:v>
      </x:c>
      <x:c r="C35" s="28"/>
      <x:c r="D35" s="28"/>
      <x:c r="E35" s="28"/>
      <x:c r="F35" s="28"/>
      <x:c r="G35" s="20" t="str">
        <x:v>サーバー・索引・ログ等の保存も範囲を確認。</x:v>
      </x:c>
    </x:row>
    <x:row r="36" ht="42" customHeight="1">
      <x:c r="A36" s="4" t="str">
        <x:v>固定の社内作業時間</x:v>
      </x:c>
      <x:c r="B36" s="4" t="str">
        <x:v>時間/月</x:v>
      </x:c>
      <x:c r="C36" s="28"/>
      <x:c r="D36" s="28"/>
      <x:c r="E36" s="28"/>
      <x:c r="F36" s="28"/>
      <x:c r="G36" s="20" t="str">
        <x:v>更新・監視・障害対応・再評価等の月平均。</x:v>
      </x:c>
    </x:row>
    <x:row r="37" ht="42" customHeight="1">
      <x:c r="A37" s="4" t="str">
        <x:v>確認・修正時間</x:v>
      </x:c>
      <x:c r="B37" s="4" t="str">
        <x:v>分/件</x:v>
      </x:c>
      <x:c r="C37" s="28"/>
      <x:c r="D37" s="28"/>
      <x:c r="E37" s="28"/>
      <x:c r="F37" s="28"/>
      <x:c r="G37" s="20" t="str">
        <x:v>処理後の人の確認とやり直し。未測定の削減率は置きません。</x:v>
      </x:c>
    </x:row>
    <x:row r="38" ht="42" customHeight="1">
      <x:c r="A38" s="4" t="str">
        <x:v>社内作業の時間単価</x:v>
      </x:c>
      <x:c r="B38" s="4" t="str">
        <x:v>円/時間</x:v>
      </x:c>
      <x:c r="C38" s="28"/>
      <x:c r="D38" s="28"/>
      <x:c r="E38" s="28"/>
      <x:c r="F38" s="28"/>
      <x:c r="G38" s="20" t="str">
        <x:v>比較に用いる負担込みの単価を社内で決めます。</x:v>
      </x:c>
    </x:row>
    <x:row r="39" ht="42" customHeight="1">
      <x:c r="A39" s="4" t="str">
        <x:v>社内作業費</x:v>
      </x:c>
      <x:c r="B39" s="4" t="str">
        <x:v>円/月</x:v>
      </x:c>
      <x:c r="C39" s="45" t="str">
        <x:f>IF(COUNT(C36,C6,C37,C38,C62)=5,IF(AND(MIN(C36,C6,C37,C38,C62)&gt;=0,C62&gt;0),(C36+C6*C37/C62)*C38,"入力要確認"),"未確定")</x:f>
        <x:v>未確定</x:v>
      </x:c>
      <x:c r="D39" s="45" t="str">
        <x:f>IF(COUNT(D36,D6,D37,D38,D62)=5,IF(AND(MIN(D36,D6,D37,D38,D62)&gt;=0,D62&gt;0),(D36+D6*D37/D62)*D38,"入力要確認"),"未確定")</x:f>
        <x:v>未確定</x:v>
      </x:c>
      <x:c r="E39" s="45" t="str">
        <x:f>IF(COUNT(E36,E6,E37,E38,E62)=5,IF(AND(MIN(E36,E6,E37,E38,E62)&gt;=0,E62&gt;0),(E36+E6*E37/E62)*E38,"入力要確認"),"未確定")</x:f>
        <x:v>未確定</x:v>
      </x:c>
      <x:c r="F39" s="45" t="str">
        <x:f>IF(COUNT(F36,F6,F37,F38,F62)=5,IF(AND(MIN(F36,F6,F37,F38,F62)&gt;=0,F62&gt;0),(F36+F6*F37/F62)*F38,"入力要確認"),"未確定")</x:f>
        <x:v>未確定</x:v>
      </x:c>
      <x:c r="G39" s="20" t="str">
        <x:v>(固定時間 + 件数 × 確認分 / 分毎時) × 時間単価</x:v>
      </x:c>
    </x:row>
    <x:row r="40" ht="42" customHeight="1">
      <x:c r="A40" s="4" t="str">
        <x:v>その他の月額</x:v>
      </x:c>
      <x:c r="B40" s="4" t="str">
        <x:v>円/月</x:v>
      </x:c>
      <x:c r="C40" s="28"/>
      <x:c r="D40" s="28"/>
      <x:c r="E40" s="28"/>
      <x:c r="F40" s="28"/>
      <x:c r="G40" s="20" t="str">
        <x:v>冷却・予備品・画像／音声／ツール等。内訳は根拠欄へ。</x:v>
      </x:c>
    </x:row>
    <x:row r="41" ht="42" customHeight="1">
      <x:c r="A41" s="4" t="str">
        <x:v>月間運用費合計</x:v>
      </x:c>
      <x:c r="B41" s="4" t="str">
        <x:v>円/月</x:v>
      </x:c>
      <x:c r="C41" s="45" t="str">
        <x:f>IF(COUNT(C27,C30,C33,C34,C35,C39,C40)=7,IF(AND(MIN(C27,C30,C33,C34,C35,C39,C40)&gt;=0),SUM(C27,C30,C33:C35,C39:C40),"入力要確認"),"未確定")</x:f>
        <x:v>未確定</x:v>
      </x:c>
      <x:c r="D41" s="45" t="str">
        <x:f>IF(COUNT(D27,D30,D33,D34,D35,D39,D40)=7,IF(AND(MIN(D27,D30,D33,D34,D35,D39,D40)&gt;=0),SUM(D27,D30,D33:D35,D39:D40),"入力要確認"),"未確定")</x:f>
        <x:v>未確定</x:v>
      </x:c>
      <x:c r="E41" s="45" t="str">
        <x:f>IF(COUNT(E27,E30,E33,E34,E35,E39,E40)=7,IF(AND(MIN(E27,E30,E33,E34,E35,E39,E40)&gt;=0),SUM(E27,E30,E33:E35,E39:E40),"入力要確認"),"未確定")</x:f>
        <x:v>未確定</x:v>
      </x:c>
      <x:c r="F41" s="45" t="str">
        <x:f>IF(COUNT(F27,F30,F33,F34,F35,F39,F40)=7,IF(AND(MIN(F27,F30,F33,F34,F35,F39,F40)&gt;=0),SUM(F27,F30,F33:F35,F39:F40),"入力要確認"),"未確定")</x:f>
        <x:v>未確定</x:v>
      </x:c>
      <x:c r="G41" s="20" t="str">
        <x:v>電力・GPU・API・保守・保存等・作業・その他を集計。</x:v>
      </x:c>
    </x:row>
    <x:row r="42" ht="42" customHeight="1">
      <x:c r="A42" s="17" t="str">
        <x:v>04｜費用集計（採否の自動判定ではありません）</x:v>
      </x:c>
      <x:c r="B42" s="17"/>
      <x:c r="C42" s="31"/>
      <x:c r="D42" s="31"/>
      <x:c r="E42" s="31"/>
      <x:c r="F42" s="31"/>
      <x:c r="G42" s="26"/>
    </x:row>
    <x:row r="43" ht="42" customHeight="1">
      <x:c r="A43" s="4" t="str">
        <x:v>月額相当</x:v>
      </x:c>
      <x:c r="B43" s="4" t="str">
        <x:v>円/月</x:v>
      </x:c>
      <x:c r="C43" s="56" t="str">
        <x:f>IF(COUNT(C22,C41)=2,IF(AND(MIN(C22,C41)&gt;=0),C22+C41,"入力要確認"),"未確定")</x:f>
        <x:v>未確定</x:v>
      </x:c>
      <x:c r="D43" s="56" t="str">
        <x:f>IF(COUNT(D22,D41)=2,IF(AND(MIN(D22,D41)&gt;=0),D22+D41,"入力要確認"),"未確定")</x:f>
        <x:v>未確定</x:v>
      </x:c>
      <x:c r="E43" s="56" t="str">
        <x:f>IF(COUNT(E22,E41)=2,IF(AND(MIN(E22,E41)&gt;=0),E22+E41,"入力要確認"),"未確定")</x:f>
        <x:v>未確定</x:v>
      </x:c>
      <x:c r="F43" s="56" t="str">
        <x:f>IF(COUNT(F22,F41)=2,IF(AND(MIN(F22,F41)&gt;=0),F22+F41,"入力要確認"),"未確定")</x:f>
        <x:v>未確定</x:v>
      </x:c>
      <x:c r="G43" s="20" t="str">
        <x:v>初期費用月額配賦 + 月間運用費</x:v>
      </x:c>
    </x:row>
    <x:row r="44" ht="42" customHeight="1">
      <x:c r="A44" s="4" t="str">
        <x:v>一件当たり</x:v>
      </x:c>
      <x:c r="B44" s="4" t="str">
        <x:v>円/件</x:v>
      </x:c>
      <x:c r="C44" s="56" t="str">
        <x:f>IF(AND(ISNUMBER(C6),C6=0),"算定不可（0件）",IF(COUNT(C43,C6)=2,IF(AND(MIN(C43,C6)&gt;=0,C6&gt;0),C43/C6,"入力要確認"),"未確定"))</x:f>
        <x:v>未確定</x:v>
      </x:c>
      <x:c r="D44" s="56" t="str">
        <x:f>IF(AND(ISNUMBER(D6),D6=0),"算定不可（0件）",IF(COUNT(D43,D6)=2,IF(AND(MIN(D43,D6)&gt;=0,D6&gt;0),D43/D6,"入力要確認"),"未確定"))</x:f>
        <x:v>未確定</x:v>
      </x:c>
      <x:c r="E44" s="56" t="str">
        <x:f>IF(AND(ISNUMBER(E6),E6=0),"算定不可（0件）",IF(COUNT(E43,E6)=2,IF(AND(MIN(E43,E6)&gt;=0,E6&gt;0),E43/E6,"入力要確認"),"未確定"))</x:f>
        <x:v>未確定</x:v>
      </x:c>
      <x:c r="F44" s="56" t="str">
        <x:f>IF(AND(ISNUMBER(F6),F6=0),"算定不可（0件）",IF(COUNT(F43,F6)=2,IF(AND(MIN(F43,F6)&gt;=0,F6&gt;0),F43/F6,"入力要確認"),"未確定"))</x:f>
        <x:v>未確定</x:v>
      </x:c>
      <x:c r="G44" s="20" t="str">
        <x:v>月額相当 / 件数。件数0では算定不可。</x:v>
      </x:c>
    </x:row>
    <x:row r="45" ht="42" customHeight="1">
      <x:c r="A45" s="4" t="str">
        <x:v>比較期間の総額</x:v>
      </x:c>
      <x:c r="B45" s="4" t="str">
        <x:v>円/期間</x:v>
      </x:c>
      <x:c r="C45" s="56" t="str">
        <x:f>IF(COUNT(C21,C41,C12)=3,IF(AND(MIN(C21,C41,C12)&gt;=0,C12&gt;0),C21+C41*C12,"入力要確認"),"未確定")</x:f>
        <x:v>未確定</x:v>
      </x:c>
      <x:c r="D45" s="56" t="str">
        <x:f>IF(COUNT(D21,D41,D12)=3,IF(AND(MIN(D21,D41,D12)&gt;=0,D12&gt;0),D21+D41*D12,"入力要確認"),"未確定")</x:f>
        <x:v>未確定</x:v>
      </x:c>
      <x:c r="E45" s="56" t="str">
        <x:f>IF(COUNT(E21,E41,E12)=3,IF(AND(MIN(E21,E41,E12)&gt;=0,E12&gt;0),E21+E41*E12,"入力要確認"),"未確定")</x:f>
        <x:v>未確定</x:v>
      </x:c>
      <x:c r="F45" s="56" t="str">
        <x:f>IF(COUNT(F21,F41,F12)=3,IF(AND(MIN(F21,F41,F12)&gt;=0,F12&gt;0),F21+F41*F12,"入力要確認"),"未確定")</x:f>
        <x:v>未確定</x:v>
      </x:c>
      <x:c r="G45" s="20" t="str">
        <x:v>初期費用合計 + 月間運用費 × 比較月数</x:v>
      </x:c>
    </x:row>
    <x:row r="46" ht="42" customHeight="1">
      <x:c r="A46" s="4" t="str">
        <x:v>未入力の数値項目</x:v>
      </x:c>
      <x:c r="B46" s="4" t="str">
        <x:v>項目</x:v>
      </x:c>
      <x:c r="C46" s="41" t="n">
        <x:f>23-COUNT(C6,C7,C8,C9,C12,C13,C17,C18,C19,C20,C24,C25,C26,C28,C29,C31,C32,C34,C35,C36,C37,C38,C40)</x:f>
        <x:v>22</x:v>
      </x:c>
      <x:c r="D46" s="41" t="n">
        <x:f>23-COUNT(D6,D7,D8,D9,D12,D13,D17,D18,D19,D20,D24,D25,D26,D28,D29,D31,D32,D34,D35,D36,D37,D38,D40)</x:f>
        <x:v>22</x:v>
      </x:c>
      <x:c r="E46" s="41" t="n">
        <x:f>23-COUNT(E6,E7,E8,E9,E12,E13,E17,E18,E19,E20,E24,E25,E26,E28,E29,E31,E32,E34,E35,E36,E37,E38,E40)</x:f>
        <x:v>22</x:v>
      </x:c>
      <x:c r="F46" s="41" t="n">
        <x:f>23-COUNT(F6,F7,F8,F9,F12,F13,F17,F18,F19,F20,F24,F25,F26,F28,F29,F31,F32,F34,F35,F36,F37,F38,F40)</x:f>
        <x:v>22</x:v>
      </x:c>
      <x:c r="G46" s="20" t="str">
        <x:v>費用計算に必要な数値の未入力・文字列を数えます。</x:v>
      </x:c>
    </x:row>
    <x:row r="47" ht="42" customHeight="1">
      <x:c r="A47" s="4" t="str">
        <x:v>費用計算の状態</x:v>
      </x:c>
      <x:c r="B47" s="4" t="str">
        <x:v>状態</x:v>
      </x:c>
      <x:c r="C47" s="53" t="str">
        <x:f>IF(ISNUMBER(C43),"価格算定可／採否は別判定","未確定・要確認／採否保留")</x:f>
        <x:v>未確定・要確認／採否保留</x:v>
      </x:c>
      <x:c r="D47" s="53" t="str">
        <x:f>IF(ISNUMBER(D43),"価格算定可／採否は別判定","未確定・要確認／採否保留")</x:f>
        <x:v>未確定・要確認／採否保留</x:v>
      </x:c>
      <x:c r="E47" s="53" t="str">
        <x:f>IF(ISNUMBER(E43),"価格算定可／採否は別判定","未確定・要確認／採否保留")</x:f>
        <x:v>未確定・要確認／採否保留</x:v>
      </x:c>
      <x:c r="F47" s="53" t="str">
        <x:f>IF(ISNUMBER(F43),"価格算定可／採否は別判定","未確定・要確認／採否保留")</x:f>
        <x:v>未確定・要確認／採否保留</x:v>
      </x:c>
      <x:c r="G47" s="20" t="str">
        <x:v>金額が出てもデータ管理・品質・復旧は別判定です。</x:v>
      </x:c>
    </x:row>
    <x:row r="48" ht="28" customHeight="1">
      <x:c r="A48" s="17" t="str">
        <x:v>05｜構成・根拠・未確認事項</x:v>
      </x:c>
      <x:c r="B48" s="17"/>
      <x:c r="C48" s="17"/>
      <x:c r="D48" s="17"/>
      <x:c r="E48" s="17"/>
      <x:c r="F48" s="17"/>
      <x:c r="G48" s="26"/>
    </x:row>
    <x:row r="49" ht="76" customHeight="1">
      <x:c r="A49" s="4" t="str">
        <x:v>機種・環境・リージョン</x:v>
      </x:c>
      <x:c r="B49" s="4" t="str">
        <x:v>記録</x:v>
      </x:c>
      <x:c r="C49" s="22"/>
      <x:c r="D49" s="22"/>
      <x:c r="E49" s="22"/>
      <x:c r="F49" s="22"/>
      <x:c r="G49" s="20" t="str">
        <x:v>ハードウェア型番・構成・クラウドの場所等を固定。</x:v>
      </x:c>
    </x:row>
    <x:row r="50" ht="76" customHeight="1">
      <x:c r="A50" s="4" t="str">
        <x:v>モデル・実行ソフトの版</x:v>
      </x:c>
      <x:c r="B50" s="4" t="str">
        <x:v>記録</x:v>
      </x:c>
      <x:c r="C50" s="22"/>
      <x:c r="D50" s="22"/>
      <x:c r="E50" s="22"/>
      <x:c r="F50" s="22"/>
      <x:c r="G50" s="20" t="str">
        <x:v>量子化・コンテキスト長・実行設定も記録。</x:v>
      </x:c>
    </x:row>
    <x:row r="51" ht="76" customHeight="1">
      <x:c r="A51" s="4" t="str">
        <x:v>見積日・測定日時</x:v>
      </x:c>
      <x:c r="B51" s="4" t="str">
        <x:v>年月日等</x:v>
      </x:c>
      <x:c r="C51" s="22"/>
      <x:c r="D51" s="22"/>
      <x:c r="E51" s="22"/>
      <x:c r="F51" s="22"/>
      <x:c r="G51" s="20" t="str">
        <x:v>実価格や消費電力を確認した日時。資料一般の確認日とは別。</x:v>
      </x:c>
    </x:row>
    <x:row r="52" ht="76" customHeight="1">
      <x:c r="A52" s="4" t="str">
        <x:v>見積・測定の根拠</x:v>
      </x:c>
      <x:c r="B52" s="4" t="str">
        <x:v>URL／文書ID</x:v>
      </x:c>
      <x:c r="C52" s="22"/>
      <x:c r="D52" s="22"/>
      <x:c r="E52" s="22"/>
      <x:c r="F52" s="22"/>
      <x:c r="G52" s="20" t="str">
        <x:v>見積書・測定記録・作業記録。外貨ならレートと換算日も残す。</x:v>
      </x:c>
    </x:row>
    <x:row r="53" ht="76" customHeight="1">
      <x:c r="A53" s="4" t="str">
        <x:v>データ経路・ログ</x:v>
      </x:c>
      <x:c r="B53" s="4" t="str">
        <x:v>記録</x:v>
      </x:c>
      <x:c r="C53" s="22"/>
      <x:c r="D53" s="22"/>
      <x:c r="E53" s="22"/>
      <x:c r="F53" s="22"/>
      <x:c r="G53" s="20" t="str">
        <x:v>検索・索引・外部監視・代替送信を含めて確認。</x:v>
      </x:c>
    </x:row>
    <x:row r="54" ht="76" customHeight="1">
      <x:c r="A54" s="4" t="str">
        <x:v>更新・保守担当</x:v>
      </x:c>
      <x:c r="B54" s="4" t="str">
        <x:v>役割／担当者</x:v>
      </x:c>
      <x:c r="C54" s="22"/>
      <x:c r="D54" s="22"/>
      <x:c r="E54" s="22"/>
      <x:c r="F54" s="22"/>
      <x:c r="G54" s="20" t="str">
        <x:v>委託範囲、障害時の連絡先、代理担当も定めます。</x:v>
      </x:c>
    </x:row>
    <x:row r="55" ht="76" customHeight="1">
      <x:c r="A55" s="4" t="str">
        <x:v>公開重み</x:v>
      </x:c>
      <x:c r="B55" s="4" t="str">
        <x:v>状態</x:v>
      </x:c>
      <x:c r="C55" s="22"/>
      <x:c r="D55" s="22"/>
      <x:c r="E55" s="22"/>
      <x:c r="F55" s="22"/>
      <x:c r="G55" s="20" t="str">
        <x:v>公開されていることはローカル実行を意味しません。</x:v>
      </x:c>
    </x:row>
    <x:row r="56" ht="76" customHeight="1">
      <x:c r="A56" s="4" t="str">
        <x:v>ローカル実行</x:v>
      </x:c>
      <x:c r="B56" s="4" t="str">
        <x:v>状態</x:v>
      </x:c>
      <x:c r="C56" s="22"/>
      <x:c r="D56" s="22"/>
      <x:c r="E56" s="22"/>
      <x:c r="F56" s="22"/>
      <x:c r="G56" s="20" t="str">
        <x:v>本票では自社端末・社内サーバーの推論を指します。</x:v>
      </x:c>
    </x:row>
    <x:row r="57" ht="76" customHeight="1">
      <x:c r="A57" s="4" t="str">
        <x:v>通信遮断</x:v>
      </x:c>
      <x:c r="B57" s="4" t="str">
        <x:v>状態</x:v>
      </x:c>
      <x:c r="C57" s="22"/>
      <x:c r="D57" s="22"/>
      <x:c r="E57" s="22"/>
      <x:c r="F57" s="22"/>
      <x:c r="G57" s="20" t="str">
        <x:v>外向き通信の設定と記録で検証。ローカル実行とは独立。</x:v>
      </x:c>
    </x:row>
    <x:row r="58" ht="76" customHeight="1">
      <x:c r="A58" s="4" t="str">
        <x:v>品質・速度・復旧</x:v>
      </x:c>
      <x:c r="B58" s="4" t="str">
        <x:v>判定</x:v>
      </x:c>
      <x:c r="C58" s="22"/>
      <x:c r="D58" s="22"/>
      <x:c r="E58" s="22"/>
      <x:c r="F58" s="22"/>
      <x:c r="G58" s="20" t="str">
        <x:v>「運用検証票」で条件・結果・証拠を別に残します。</x:v>
      </x:c>
    </x:row>
    <x:row r="59" ht="76" customHeight="1">
      <x:c r="A59" s="4" t="str">
        <x:v>条件外・除外・未確認</x:v>
      </x:c>
      <x:c r="B59" s="4" t="str">
        <x:v>記録</x:v>
      </x:c>
      <x:c r="C59" s="22"/>
      <x:c r="D59" s="22"/>
      <x:c r="E59" s="22"/>
      <x:c r="F59" s="22"/>
      <x:c r="G59" s="20" t="str">
        <x:v>この票で計上しない項目、価格・性能の限界等を明記。</x:v>
      </x:c>
    </x:row>
    <x:row r="60" ht="28" customHeight="1">
      <x:c r="A60" s="17" t="str">
        <x:v>06｜単位換算・資料の扱い</x:v>
      </x:c>
      <x:c r="B60" s="17"/>
      <x:c r="C60" s="17"/>
      <x:c r="D60" s="17"/>
      <x:c r="E60" s="17"/>
      <x:c r="F60" s="17"/>
      <x:c r="G60" s="26"/>
    </x:row>
    <x:row r="61" ht="28" customHeight="1">
      <x:c r="A61" s="4" t="str">
        <x:v>W毎kW</x:v>
      </x:c>
      <x:c r="B61" s="4" t="str">
        <x:v>W/kW</x:v>
      </x:c>
      <x:c r="C61" s="38" t="n">
        <x:v>1000</x:v>
      </x:c>
      <x:c r="D61" s="38" t="n">
        <x:v>1000</x:v>
      </x:c>
      <x:c r="E61" s="38" t="n">
        <x:v>1000</x:v>
      </x:c>
      <x:c r="F61" s="38" t="n">
        <x:v>1000</x:v>
      </x:c>
      <x:c r="G61" s="20" t="str">
        <x:v>単位換算定数</x:v>
      </x:c>
    </x:row>
    <x:row r="62" ht="28" customHeight="1">
      <x:c r="A62" s="4" t="str">
        <x:v>分毎時</x:v>
      </x:c>
      <x:c r="B62" s="4" t="str">
        <x:v>分/時間</x:v>
      </x:c>
      <x:c r="C62" s="38" t="n">
        <x:v>60</x:v>
      </x:c>
      <x:c r="D62" s="38" t="n">
        <x:v>60</x:v>
      </x:c>
      <x:c r="E62" s="38" t="n">
        <x:v>60</x:v>
      </x:c>
      <x:c r="F62" s="38" t="n">
        <x:v>60</x:v>
      </x:c>
      <x:c r="G62" s="20" t="str">
        <x:v>単位換算定数</x:v>
      </x:c>
    </x:row>
    <x:row r="63" ht="54" customHeight="1">
      <x:c r="A63" s="4" t="str">
        <x:v>出典・例の表示</x:v>
      </x:c>
      <x:c r="B63" s="4" t="str">
        <x:v>記録</x:v>
      </x:c>
      <x:c r="C63" s="4" t="str">
        <x:v>自社の確認済み値を入力</x:v>
      </x:c>
      <x:c r="D63" s="4" t="str">
        <x:v>自社の確認済み値を入力</x:v>
      </x:c>
      <x:c r="E63" s="4" t="str">
        <x:v>自社の確認済み値を入力</x:v>
      </x:c>
      <x:c r="F63" s="4" t="str">
        <x:v>自社の確認済み値を入力</x:v>
      </x:c>
      <x:c r="G63" s="20" t="str">
        <x:v>本シートの数値例・式は編集提案。実測・企業実績ではありません。</x:v>
      </x:c>
    </x:row>
  </x:sheetData>
  <x:mergeCells>
    <x:mergeCell ref="A1:G1"/>
    <x:mergeCell ref="A2:G2"/>
    <x:mergeCell ref="A5:G5"/>
    <x:mergeCell ref="A16:G16"/>
    <x:mergeCell ref="A23:G23"/>
    <x:mergeCell ref="A42:G42"/>
    <x:mergeCell ref="A48:G48"/>
    <x:mergeCell ref="A60:G60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8" hidden="0" customWidth="1"/>
    <x:col min="3" max="3" width="25" hidden="0" customWidth="1"/>
    <x:col min="4" max="4" width="25" hidden="0" customWidth="1"/>
    <x:col min="5" max="5" width="38" hidden="0" customWidth="1"/>
    <x:col min="6" max="6" width="27" hidden="0" customWidth="1"/>
  </x:cols>
  <x:sheetData>
    <x:row r="1" ht="40" customHeight="1">
      <x:c r="A1" s="9" t="inlineStr">
        <x:is>
          <x:t xml:space="preserve">運用・検証票</x:t>
        </x:is>
      </x:c>
      <x:c r="B1" s="9"/>
      <x:c r="C1" s="9"/>
      <x:c r="D1" s="9"/>
      <x:c r="E1" s="9"/>
      <x:c r="F1" s="9"/>
    </x:row>
    <x:row r="2" ht="45" customHeight="1">
      <x:c r="A2" s="4" t="str">
        <x:v>上段は架空のA社の記入見本。条件・役割の案のみで、測定や導入は行っていません。下段が空欄版です。</x:v>
      </x:c>
      <x:c r="B2" s="4"/>
      <x:c r="C2" s="4"/>
      <x:c r="D2" s="4"/>
      <x:c r="E2" s="4"/>
      <x:c r="F2" s="4"/>
    </x:row>
    <x:row r="3" ht="28" customHeight="1">
      <x:c r="A3" s="4"/>
      <x:c r="B3" s="4"/>
      <x:c r="C3" s="4"/>
      <x:c r="D3" s="4"/>
      <x:c r="E3" s="4"/>
      <x:c r="F3" s="4"/>
    </x:row>
    <x:row r="4" ht="34" customHeight="1">
      <x:c r="A4" s="13" t="str">
        <x:v>確認項目</x:v>
      </x:c>
      <x:c r="B4" s="13" t="str">
        <x:v>合格条件・運用の案</x:v>
      </x:c>
      <x:c r="C4" s="13" t="str">
        <x:v>担当</x:v>
      </x:c>
      <x:c r="D4" s="13" t="str">
        <x:v>結果</x:v>
      </x:c>
      <x:c r="E4" s="13" t="str">
        <x:v>根拠・証拠／確認日</x:v>
      </x:c>
      <x:c r="F4" s="13" t="str">
        <x:v>採否・未確認</x:v>
      </x:c>
    </x:row>
    <x:row r="5" ht="91" customHeight="1">
      <x:c r="A5" s="4" t="str">
        <x:v>利用する業務</x:v>
      </x:c>
      <x:c r="B5" s="4" t="str">
        <x:v>顧客文書の日本語要約。日付・金額を維持</x:v>
      </x:c>
      <x:c r="C5" s="4" t="str">
        <x:v>業務責任者（氏名未定）</x:v>
      </x:c>
      <x:c r="D5" s="4" t="str">
        <x:v>未測定</x:v>
      </x:c>
      <x:c r="E5" s="4" t="str">
        <x:v>説明用の仮定／2026-09-15</x:v>
      </x:c>
      <x:c r="F5" s="4" t="str">
        <x:v>文書の利用許可が必要</x:v>
      </x:c>
    </x:row>
    <x:row r="6" ht="91" customHeight="1">
      <x:c r="A6" s="4" t="str">
        <x:v>データ経路</x:v>
      </x:c>
      <x:c r="B6" s="4" t="str">
        <x:v>社外送信を認めず、社内サーバーを検証候補にする</x:v>
      </x:c>
      <x:c r="C6" s="4" t="str">
        <x:v>情報管理担当（氏名未定）</x:v>
      </x:c>
      <x:c r="D6" s="4" t="str">
        <x:v>未検証</x:v>
      </x:c>
      <x:c r="E6" s="4" t="str">
        <x:v>通信構成図・ログを取得予定</x:v>
      </x:c>
      <x:c r="F6" s="4" t="str">
        <x:v>価格・性能による採用決定ではない</x:v>
      </x:c>
    </x:row>
    <x:row r="7" ht="91" customHeight="1">
      <x:c r="A7" s="4" t="str">
        <x:v>公開重み</x:v>
      </x:c>
      <x:c r="B7" s="4" t="str">
        <x:v>採用候補の配布元、LICENSE、利用ポリシーを読む</x:v>
      </x:c>
      <x:c r="C7" s="4" t="str">
        <x:v>技術担当（氏名未定）</x:v>
      </x:c>
      <x:c r="D7" s="4" t="str">
        <x:v>モデル未確定</x:v>
      </x:c>
      <x:c r="E7" s="4" t="inlineStr">
        <x:is>
          <x:t xml:space="preserve">出典1 / 出典5 / 出典6</x:t>
        </x:is>
      </x:c>
      <x:c r="F7" s="4" t="str">
        <x:v>公開重みと通信遮断は別</x:v>
      </x:c>
    </x:row>
    <x:row r="8" ht="91" customHeight="1">
      <x:c r="A8" s="4" t="str">
        <x:v>ローカル実行</x:v>
      </x:c>
      <x:c r="B8" s="4" t="str">
        <x:v>推論を社内サーバーに置く</x:v>
      </x:c>
      <x:c r="C8" s="4" t="str">
        <x:v>技術担当（氏名未定）</x:v>
      </x:c>
      <x:c r="D8" s="4" t="str">
        <x:v>未構築</x:v>
      </x:c>
      <x:c r="E8" s="4" t="str">
        <x:v>実行先・処理記録を確認予定</x:v>
      </x:c>
      <x:c r="F8" s="4" t="str">
        <x:v>周辺処理は別途確認</x:v>
      </x:c>
    </x:row>
    <x:row r="9" ht="91" customHeight="1">
      <x:c r="A9" s="4" t="str">
        <x:v>通信遮断</x:v>
      </x:c>
      <x:c r="B9" s="4" t="str">
        <x:v>通常・障害・更新時の外部送信を制御して点検</x:v>
      </x:c>
      <x:c r="C9" s="4" t="str">
        <x:v>ネットワーク担当（氏名未定）</x:v>
      </x:c>
      <x:c r="D9" s="4" t="str">
        <x:v>未検証</x:v>
      </x:c>
      <x:c r="E9" s="4" t="str">
        <x:v>通信ログ・遮断試験記録を取得予定</x:v>
      </x:c>
      <x:c r="F9" s="4" t="str">
        <x:v>検索・索引・ログ・代替処理を含む</x:v>
      </x:c>
    </x:row>
    <x:row r="10" ht="91" customHeight="1">
      <x:c r="A10" s="4" t="str">
        <x:v>文書アクセス権</x:v>
      </x:c>
      <x:c r="B10" s="4" t="str">
        <x:v>本人に権限のない文書を検索段階で除外</x:v>
      </x:c>
      <x:c r="C10" s="4" t="str">
        <x:v>情報管理担当（氏名未定）</x:v>
      </x:c>
      <x:c r="D10" s="4" t="str">
        <x:v>未検証</x:v>
      </x:c>
      <x:c r="E10" s="4" t="str">
        <x:v>権限一覧・否定テストの記録を取得予定</x:v>
      </x:c>
      <x:c r="F10" s="4" t="str">
        <x:v>全社員が全資料を読める構成は不可</x:v>
      </x:c>
    </x:row>
    <x:row r="11" ht="91" customHeight="1">
      <x:c r="A11" s="4" t="str">
        <x:v>品質</x:v>
      </x:c>
      <x:c r="B11" s="4" t="str">
        <x:v>日付・金額の誤りを認めず、原文にない断定を加えない</x:v>
      </x:c>
      <x:c r="C11" s="4" t="str">
        <x:v>業務責任者（氏名未定）</x:v>
      </x:c>
      <x:c r="D11" s="4" t="str">
        <x:v>未測定</x:v>
      </x:c>
      <x:c r="E11" s="4" t="str">
        <x:v>同じ日本語課題・検証件数を承認後に記録</x:v>
      </x:c>
      <x:c r="F11" s="4" t="str">
        <x:v>試験数・合格線の確定が必要</x:v>
      </x:c>
    </x:row>
    <x:row r="12" ht="91" customHeight="1">
      <x:c r="A12" s="4" t="str">
        <x:v>速度・同時利用</x:v>
      </x:c>
      <x:c r="B12" s="4" t="str">
        <x:v>初動・完了を分けて測定。待ち時間の条件は業務側が設定</x:v>
      </x:c>
      <x:c r="C12" s="4" t="str">
        <x:v>業務／技術担当</x:v>
      </x:c>
      <x:c r="D12" s="4" t="str">
        <x:v>未測定</x:v>
      </x:c>
      <x:c r="E12" s="4" t="str">
        <x:v>両費用見本の同時利用1は仮置き</x:v>
      </x:c>
      <x:c r="F12" s="4" t="str">
        <x:v>ピーク人数・時間帯を要確認</x:v>
      </x:c>
    </x:row>
    <x:row r="13" ht="91" customHeight="1">
      <x:c r="A13" s="4" t="str">
        <x:v>更新と再評価</x:v>
      </x:c>
      <x:c r="B13" s="4" t="str">
        <x:v>月次に更新を確認し、更新後は同じ課題で再評価する案</x:v>
      </x:c>
      <x:c r="C13" s="4" t="str">
        <x:v>運用担当（氏名未定）</x:v>
      </x:c>
      <x:c r="D13" s="4" t="str">
        <x:v>未実施</x:v>
      </x:c>
      <x:c r="E13" s="4" t="str">
        <x:v>変更履歴・検証記録・旧版の保管予定</x:v>
      </x:c>
      <x:c r="F13" s="4" t="str">
        <x:v>緊急更新は脆弱性と業務影響で判断</x:v>
      </x:c>
    </x:row>
    <x:row r="14" ht="91" customHeight="1">
      <x:c r="A14" s="4" t="str">
        <x:v>監視・障害時</x:v>
      </x:c>
      <x:c r="B14" s="4" t="str">
        <x:v>ログ範囲を承認し、失敗時は手作業へ戻す</x:v>
      </x:c>
      <x:c r="C14" s="4" t="str">
        <x:v>運用担当／業務担当</x:v>
      </x:c>
      <x:c r="D14" s="4" t="str">
        <x:v>未実施</x:v>
      </x:c>
      <x:c r="E14" s="4" t="str">
        <x:v>保存期間・連絡手順・代理担当を決める</x:v>
      </x:c>
      <x:c r="F14" s="4" t="str">
        <x:v>原文を無断でクラウドへ送らない</x:v>
      </x:c>
    </x:row>
    <x:row r="15" ht="91" customHeight="1">
      <x:c r="A15" s="4" t="str">
        <x:v>復旧</x:v>
      </x:c>
      <x:c r="B15" s="4" t="str">
        <x:v>モデル・設定・文書権限・索引を復元し、旧版で業務再開</x:v>
      </x:c>
      <x:c r="C15" s="4" t="str">
        <x:v>運用担当（氏名未定）</x:v>
      </x:c>
      <x:c r="D15" s="4" t="str">
        <x:v>未測定</x:v>
      </x:c>
      <x:c r="E15" s="4" t="str">
        <x:v>復元試験・再開確認の記録を取得予定</x:v>
      </x:c>
      <x:c r="F15" s="4" t="str">
        <x:v>許容停止時間・失えるデータを要合意</x:v>
      </x:c>
    </x:row>
    <x:row r="16" ht="91" customHeight="1">
      <x:c r="A16" s="4" t="str">
        <x:v>利用量と費用</x:v>
      </x:c>
      <x:c r="B16" s="4" t="str">
        <x:v>100件・10,000件を同条件で算定。固定費の前提も確認</x:v>
      </x:c>
      <x:c r="C16" s="4" t="str">
        <x:v>業務／費用管理担当</x:v>
      </x:c>
      <x:c r="D16" s="4" t="str">
        <x:v>価格未確定</x:v>
      </x:c>
      <x:c r="E16" s="4" t="str">
        <x:v>費用シートに見積・測定・作業記録を紐付ける</x:v>
      </x:c>
      <x:c r="F16" s="4" t="str">
        <x:v>件数だけで安さは判定しない</x:v>
      </x:c>
    </x:row>
    <x:row r="17" ht="91" customHeight="1">
      <x:c r="A17" s="4" t="str">
        <x:v>条件を変える場合</x:v>
      </x:c>
      <x:c r="B17" s="4" t="str">
        <x:v>一般文書のみ・社外送信承認済みなら共有APIも検証候補</x:v>
      </x:c>
      <x:c r="C17" s="4" t="str">
        <x:v>業務／情報管理担当</x:v>
      </x:c>
      <x:c r="D17" s="4" t="str">
        <x:v>未検証</x:v>
      </x:c>
      <x:c r="E17" s="4" t="str">
        <x:v>契約・保存条件・送信データを再確認</x:v>
      </x:c>
      <x:c r="F17" s="4" t="str">
        <x:v>APIが安い・安全という実績ではない</x:v>
      </x:c>
    </x:row>
    <x:row r="18" ht="28" customHeight="1">
      <x:c r="A18" s="4"/>
      <x:c r="B18" s="4"/>
      <x:c r="C18" s="4"/>
      <x:c r="D18" s="4"/>
      <x:c r="E18" s="4"/>
      <x:c r="F18" s="4"/>
    </x:row>
    <x:row r="19" ht="28" customHeight="1">
      <x:c r="A19" s="17" t="str">
        <x:v>空欄版｜自社の条件・測定結果を記入</x:v>
      </x:c>
      <x:c r="B19" s="17"/>
      <x:c r="C19" s="17"/>
      <x:c r="D19" s="17"/>
      <x:c r="E19" s="17"/>
      <x:c r="F19" s="17"/>
    </x:row>
    <x:row r="20" ht="34" customHeight="1">
      <x:c r="A20" s="13" t="str">
        <x:v>確認項目</x:v>
      </x:c>
      <x:c r="B20" s="13" t="str">
        <x:v>合格条件・運用の案</x:v>
      </x:c>
      <x:c r="C20" s="13" t="str">
        <x:v>担当</x:v>
      </x:c>
      <x:c r="D20" s="13" t="str">
        <x:v>結果</x:v>
      </x:c>
      <x:c r="E20" s="13" t="str">
        <x:v>根拠・証拠／確認日</x:v>
      </x:c>
      <x:c r="F20" s="13" t="str">
        <x:v>採否・未確認</x:v>
      </x:c>
    </x:row>
    <x:row r="21" ht="66" customHeight="1">
      <x:c r="A21" s="4" t="str">
        <x:v>利用する業務</x:v>
      </x:c>
      <x:c r="B21" s="22"/>
      <x:c r="C21" s="22"/>
      <x:c r="D21" s="22"/>
      <x:c r="E21" s="22"/>
      <x:c r="F21" s="22"/>
    </x:row>
    <x:row r="22" ht="66" customHeight="1">
      <x:c r="A22" s="4" t="str">
        <x:v>データ経路</x:v>
      </x:c>
      <x:c r="B22" s="22"/>
      <x:c r="C22" s="22"/>
      <x:c r="D22" s="22"/>
      <x:c r="E22" s="22"/>
      <x:c r="F22" s="22"/>
    </x:row>
    <x:row r="23" ht="66" customHeight="1">
      <x:c r="A23" s="4" t="str">
        <x:v>公開重み</x:v>
      </x:c>
      <x:c r="B23" s="22"/>
      <x:c r="C23" s="22"/>
      <x:c r="D23" s="22"/>
      <x:c r="E23" s="22"/>
      <x:c r="F23" s="22"/>
    </x:row>
    <x:row r="24" ht="66" customHeight="1">
      <x:c r="A24" s="4" t="str">
        <x:v>ローカル実行</x:v>
      </x:c>
      <x:c r="B24" s="22"/>
      <x:c r="C24" s="22"/>
      <x:c r="D24" s="22"/>
      <x:c r="E24" s="22"/>
      <x:c r="F24" s="22"/>
    </x:row>
    <x:row r="25" ht="66" customHeight="1">
      <x:c r="A25" s="4" t="str">
        <x:v>通信遮断</x:v>
      </x:c>
      <x:c r="B25" s="22"/>
      <x:c r="C25" s="22"/>
      <x:c r="D25" s="22"/>
      <x:c r="E25" s="22"/>
      <x:c r="F25" s="22"/>
    </x:row>
    <x:row r="26" ht="66" customHeight="1">
      <x:c r="A26" s="4" t="str">
        <x:v>文書アクセス権</x:v>
      </x:c>
      <x:c r="B26" s="22"/>
      <x:c r="C26" s="22"/>
      <x:c r="D26" s="22"/>
      <x:c r="E26" s="22"/>
      <x:c r="F26" s="22"/>
    </x:row>
    <x:row r="27" ht="66" customHeight="1">
      <x:c r="A27" s="4" t="str">
        <x:v>品質</x:v>
      </x:c>
      <x:c r="B27" s="22"/>
      <x:c r="C27" s="22"/>
      <x:c r="D27" s="22"/>
      <x:c r="E27" s="22"/>
      <x:c r="F27" s="22"/>
    </x:row>
    <x:row r="28" ht="66" customHeight="1">
      <x:c r="A28" s="4" t="str">
        <x:v>速度・同時利用</x:v>
      </x:c>
      <x:c r="B28" s="22"/>
      <x:c r="C28" s="22"/>
      <x:c r="D28" s="22"/>
      <x:c r="E28" s="22"/>
      <x:c r="F28" s="22"/>
    </x:row>
    <x:row r="29" ht="66" customHeight="1">
      <x:c r="A29" s="4" t="str">
        <x:v>更新と再評価</x:v>
      </x:c>
      <x:c r="B29" s="22"/>
      <x:c r="C29" s="22"/>
      <x:c r="D29" s="22"/>
      <x:c r="E29" s="22"/>
      <x:c r="F29" s="22"/>
    </x:row>
    <x:row r="30" ht="66" customHeight="1">
      <x:c r="A30" s="4" t="str">
        <x:v>監視・障害時</x:v>
      </x:c>
      <x:c r="B30" s="22"/>
      <x:c r="C30" s="22"/>
      <x:c r="D30" s="22"/>
      <x:c r="E30" s="22"/>
      <x:c r="F30" s="22"/>
    </x:row>
    <x:row r="31" ht="66" customHeight="1">
      <x:c r="A31" s="4" t="str">
        <x:v>復旧</x:v>
      </x:c>
      <x:c r="B31" s="22"/>
      <x:c r="C31" s="22"/>
      <x:c r="D31" s="22"/>
      <x:c r="E31" s="22"/>
      <x:c r="F31" s="22"/>
    </x:row>
    <x:row r="32" ht="66" customHeight="1">
      <x:c r="A32" s="4" t="str">
        <x:v>利用量と費用</x:v>
      </x:c>
      <x:c r="B32" s="22"/>
      <x:c r="C32" s="22"/>
      <x:c r="D32" s="22"/>
      <x:c r="E32" s="22"/>
      <x:c r="F32" s="22"/>
    </x:row>
    <x:row r="33" ht="66" customHeight="1">
      <x:c r="A33" s="4" t="str">
        <x:v>条件を変える場合</x:v>
      </x:c>
      <x:c r="B33" s="22"/>
      <x:c r="C33" s="22"/>
      <x:c r="D33" s="22"/>
      <x:c r="E33" s="22"/>
      <x:c r="F33" s="22"/>
    </x:row>
    <x:row r="34" ht="28" customHeight="1">
      <x:c r="A34" s="4"/>
      <x:c r="B34" s="4"/>
      <x:c r="C34" s="4"/>
      <x:c r="D34" s="4"/>
      <x:c r="E34" s="4"/>
      <x:c r="F34" s="4"/>
    </x:row>
    <x:row r="35" ht="42" customHeight="1">
      <x:c r="A35" s="4" t="str">
        <x:v>記入例は編集提案。IPAの一般原則と提供元仕様の適用であり、実測した性能・安全性・削減率ではありません。</x:v>
      </x:c>
      <x:c r="B35" s="4"/>
      <x:c r="C35" s="4"/>
      <x:c r="D35" s="4"/>
      <x:c r="E35" s="4"/>
      <x:c r="F35" s="4"/>
    </x:row>
  </x:sheetData>
  <x:mergeCells>
    <x:mergeCell ref="A1:F1"/>
    <x:mergeCell ref="A2:F2"/>
    <x:mergeCell ref="A19:F19"/>
    <x:mergeCell ref="A35:F35"/>
  </x:mergeCells>
  <x:dataValidations count="1">
    <x:dataValidation type="list" sqref="D21:D33">
      <x:formula1>"未確認,未測定,適合,不適合,条件付き"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31" hidden="0" customWidth="1"/>
    <x:col min="2" max="2" width="44" hidden="0" customWidth="1"/>
    <x:col min="3" max="3" width="44" hidden="0" customWidth="1"/>
  </x:cols>
  <x:sheetData>
    <x:row r="1" ht="40" customHeight="1">
      <x:c r="A1" s="9" t="inlineStr">
        <x:is>
          <x:t xml:space="preserve">本文に掲載する編集可能な表</x:t>
        </x:is>
      </x:c>
      <x:c r="B1" s="9"/>
      <x:c r="C1" s="9"/>
    </x:row>
    <x:row r="2" ht="45" customHeight="1">
      <x:c r="A2" s="4" t="str">
        <x:v>本文DOCX・Markdownと同内容。費用見本と合わせて素材1を構成します。</x:v>
      </x:c>
      <x:c r="B2" s="4"/>
      <x:c r="C2" s="4"/>
    </x:row>
    <x:row r="3" ht="28" customHeight="1">
      <x:c r="A3" s="4"/>
      <x:c r="B3" s="4"/>
      <x:c r="C3" s="4"/>
    </x:row>
    <x:row r="4" ht="28" customHeight="1">
      <x:c r="A4" s="17" t="str">
        <x:v>表1｜四つの配置方式と管理の分担（説明例）</x:v>
      </x:c>
      <x:c r="B4" s="17"/>
      <x:c r="C4" s="17"/>
    </x:row>
    <x:row r="5" ht="34" customHeight="1">
      <x:c r="A5" s="13" t="str">
        <x:v>配置</x:v>
      </x:c>
      <x:c r="B5" s="13" t="str">
        <x:v>主なデータ経路</x:v>
      </x:c>
      <x:c r="C5" s="13" t="str">
        <x:v>主な管理の分担</x:v>
      </x:c>
    </x:row>
    <x:row r="6" ht="65" customHeight="1">
      <x:c r="A6" s="4" t="str">
        <x:v>端末内</x:v>
      </x:c>
      <x:c r="B6" s="4" t="str">
        <x:v>入力画面とモデルの間で処理</x:v>
      </x:c>
      <x:c r="C6" s="4" t="str">
        <x:v>自社が端末・モデル・利用権限を管理</x:v>
      </x:c>
    </x:row>
    <x:row r="7" ht="65" customHeight="1">
      <x:c r="A7" s="4" t="str">
        <x:v>社内サーバー</x:v>
      </x:c>
      <x:c r="B7" s="4" t="str">
        <x:v>利用端末と社内サーバーの間で通信</x:v>
      </x:c>
      <x:c r="C7" s="4" t="str">
        <x:v>自社がサーバー・ネットワーク・権限を管理</x:v>
      </x:c>
    </x:row>
    <x:row r="8" ht="65" customHeight="1">
      <x:c r="A8" s="4" t="str">
        <x:v>専用クラウド</x:v>
      </x:c>
      <x:c r="B8" s="4" t="str">
        <x:v>社内から外部の専用実行環境へ送信</x:v>
      </x:c>
      <x:c r="C8" s="4" t="str">
        <x:v>基盤は提供元、モデル・設定等は契約で分担</x:v>
      </x:c>
    </x:row>
    <x:row r="9" ht="65" customHeight="1">
      <x:c r="A9" s="4" t="str">
        <x:v>共有API</x:v>
      </x:c>
      <x:c r="B9" s="4" t="str">
        <x:v>社内のアプリから提供元のAPIへ送信</x:v>
      </x:c>
      <x:c r="C9" s="4" t="str">
        <x:v>提供元がモデル基盤、自社がアプリ・入力・権限を管理</x:v>
      </x:c>
    </x:row>
    <x:row r="10" ht="28" customHeight="1">
      <x:c r="A10" s="4"/>
      <x:c r="B10" s="4"/>
      <x:c r="C10" s="4"/>
    </x:row>
    <x:row r="11" ht="28" customHeight="1">
      <x:c r="A11" s="4"/>
      <x:c r="B11" s="4"/>
      <x:c r="C11" s="4"/>
    </x:row>
    <x:row r="12" ht="28" customHeight="1">
      <x:c r="A12" s="17" t="str">
        <x:v>表2｜混同しない三つの確認項目</x:v>
      </x:c>
      <x:c r="B12" s="17"/>
      <x:c r="C12" s="17"/>
    </x:row>
    <x:row r="13" ht="34" customHeight="1">
      <x:c r="A13" s="13" t="str">
        <x:v>確認項目</x:v>
      </x:c>
      <x:c r="B13" s="13" t="str">
        <x:v>判断する内容</x:v>
      </x:c>
      <x:c r="C13" s="13"/>
    </x:row>
    <x:row r="14" ht="65" customHeight="1">
      <x:c r="A14" s="4" t="str">
        <x:v>公開重み</x:v>
      </x:c>
      <x:c r="B14" s="4" t="str">
        <x:v>そのモデルの重みを入手し、条件に従って使えるか</x:v>
      </x:c>
      <x:c r="C14" s="4"/>
    </x:row>
    <x:row r="15" ht="65" customHeight="1">
      <x:c r="A15" s="4" t="str">
        <x:v>ローカル実行</x:v>
      </x:c>
      <x:c r="B15" s="4" t="str">
        <x:v>推論処理が実際に自社の端末・社内サーバーで完結するか</x:v>
      </x:c>
      <x:c r="C15" s="4"/>
    </x:row>
    <x:row r="16" ht="65" customHeight="1">
      <x:c r="A16" s="4" t="str">
        <x:v>通信遮断</x:v>
      </x:c>
      <x:c r="B16" s="4" t="str">
        <x:v>検索、ログ、更新、外部ツールを含む外向き通信が制御・検証されているか</x:v>
      </x:c>
      <x:c r="C16" s="4"/>
    </x:row>
    <x:row r="17" ht="28" customHeight="1">
      <x:c r="A17" s="4"/>
      <x:c r="B17" s="4"/>
      <x:c r="C17" s="4"/>
    </x:row>
    <x:row r="18" ht="28" customHeight="1">
      <x:c r="A18" s="4"/>
      <x:c r="B18" s="4"/>
      <x:c r="C18" s="4"/>
    </x:row>
    <x:row r="19" ht="28" customHeight="1">
      <x:c r="A19" s="17" t="str">
        <x:v>表3｜機材を含む費用項目表</x:v>
      </x:c>
      <x:c r="B19" s="17"/>
      <x:c r="C19" s="17"/>
    </x:row>
    <x:row r="20" ht="34" customHeight="1">
      <x:c r="A20" s="13" t="str">
        <x:v>費用区分</x:v>
      </x:c>
      <x:c r="B20" s="13" t="inlineStr">
        <x:is>
          <x:t xml:space="preserve">見積り・入力する項目</x:t>
        </x:is>
      </x:c>
      <x:c r="C20" s="13" t="str">
        <x:v>比較時の注意</x:v>
      </x:c>
    </x:row>
    <x:row r="21" ht="65" customHeight="1">
      <x:c r="A21" s="4" t="str">
        <x:v>初期費用</x:v>
      </x:c>
      <x:c r="B21" s="4" t="str">
        <x:v>追加機材、構築、ライセンス、導入時の評価・移行</x:v>
      </x:c>
      <x:c r="C21" s="4" t="str">
        <x:v>既存資産の扱いと比較期間をそろえる</x:v>
      </x:c>
    </x:row>
    <x:row r="22" ht="65" customHeight="1">
      <x:c r="A22" s="4" t="str">
        <x:v>機材の運転</x:v>
      </x:c>
      <x:c r="B22" s="4" t="str">
        <x:v>平均の増分消費電力、稼働時間、電力単価</x:v>
      </x:c>
      <x:c r="C22" s="4" t="str">
        <x:v>機種・構成・測定日時を固定。定格電力だけで実消費としない</x:v>
      </x:c>
    </x:row>
    <x:row r="23" ht="65" customHeight="1">
      <x:c r="A23" s="4" t="str">
        <x:v>外部の利用料</x:v>
      </x:c>
      <x:c r="B23" s="4" t="str">
        <x:v>GPUの課金時間、API入出力量、保存・転送等</x:v>
      </x:c>
      <x:c r="C23" s="4" t="str">
        <x:v>GPU待機中の課金、再試行、ツール利用も確認</x:v>
      </x:c>
    </x:row>
    <x:row r="24" ht="65" customHeight="1">
      <x:c r="A24" s="4" t="str">
        <x:v>維持と品質</x:v>
      </x:c>
      <x:c r="B24" s="4" t="str">
        <x:v>保守契約、更新・監視・障害対応、再評価、人の確認・修正</x:v>
      </x:c>
      <x:c r="C24" s="4" t="str">
        <x:v>社内工数も時間単価で換算。委託費との二重計上を避ける</x:v>
      </x:c>
    </x:row>
    <x:row r="25" ht="28" customHeight="1">
      <x:c r="A25" s="4"/>
      <x:c r="B25" s="4"/>
      <x:c r="C25" s="4"/>
    </x:row>
    <x:row r="26" ht="28" customHeight="1">
      <x:c r="A26" s="4"/>
      <x:c r="B26" s="4"/>
      <x:c r="C26" s="4"/>
    </x:row>
    <x:row r="27" ht="28" customHeight="1">
      <x:c r="A27" s="17" t="str">
        <x:v>表4｜利用量だけを変えた入力見本（すべて説明用の仮定）</x:v>
      </x:c>
      <x:c r="B27" s="17"/>
      <x:c r="C27" s="17"/>
    </x:row>
    <x:row r="28" ht="34" customHeight="1">
      <x:c r="A28" s="13" t="str">
        <x:v>入力・計算項目</x:v>
      </x:c>
      <x:c r="B28" s="13" t="str">
        <x:v>月100件</x:v>
      </x:c>
      <x:c r="C28" s="13" t="str">
        <x:v>月1万件</x:v>
      </x:c>
    </x:row>
    <x:row r="29" ht="65" customHeight="1">
      <x:c r="A29" s="4" t="str">
        <x:v>月間件数</x:v>
      </x:c>
      <x:c r="B29" s="4" t="str">
        <x:f>TEXT('費用見本_100件'!C6,"#,##0")&amp;"件"</x:f>
        <x:v>100件</x:v>
      </x:c>
      <x:c r="C29" s="4" t="str">
        <x:f>TEXT('費用見本_1万件'!C6,"#,##0")&amp;"件"</x:f>
        <x:v>10,000件</x:v>
      </x:c>
    </x:row>
    <x:row r="30" ht="65" customHeight="1">
      <x:c r="A30" s="4" t="str">
        <x:v>一件当たりの呼び出し</x:v>
      </x:c>
      <x:c r="B30" s="4" t="str">
        <x:f>'費用見本_100件'!C9&amp;"回"</x:f>
        <x:v>1回</x:v>
      </x:c>
      <x:c r="C30" s="4" t="str">
        <x:f>'費用見本_1万件'!C9&amp;"回"</x:f>
        <x:v>1回</x:v>
      </x:c>
    </x:row>
    <x:row r="31" ht="65" customHeight="1">
      <x:c r="A31" s="4" t="str">
        <x:v>一回の入力／課金対象出力</x:v>
      </x:c>
      <x:c r="B31" s="4" t="str">
        <x:f>TEXT('費用見本_100件'!C7,"#,##0")&amp;"／"&amp;TEXT('費用見本_100件'!C8,"#,##0")&amp;"トークン"</x:f>
        <x:v>2,000／500トークン</x:v>
      </x:c>
      <x:c r="C31" s="4" t="str">
        <x:f>TEXT('費用見本_1万件'!C7,"#,##0")&amp;"／"&amp;TEXT('費用見本_1万件'!C8,"#,##0")&amp;"トークン"</x:f>
        <x:v>2,000／500トークン</x:v>
      </x:c>
    </x:row>
    <x:row r="32" ht="65" customHeight="1">
      <x:c r="A32" s="4" t="str">
        <x:v>月間入力トークン</x:v>
      </x:c>
      <x:c r="B32" s="38" t="n">
        <x:f>'費用見本_100件'!C10</x:f>
        <x:v>200000</x:v>
      </x:c>
      <x:c r="C32" s="38" t="n">
        <x:f>'費用見本_1万件'!C10</x:f>
        <x:v>20000000</x:v>
      </x:c>
    </x:row>
    <x:row r="33" ht="65" customHeight="1">
      <x:c r="A33" s="4" t="str">
        <x:v>月間課金対象出力トークン</x:v>
      </x:c>
      <x:c r="B33" s="38" t="n">
        <x:f>'費用見本_100件'!C11</x:f>
        <x:v>50000</x:v>
      </x:c>
      <x:c r="C33" s="38" t="n">
        <x:f>'費用見本_1万件'!C11</x:f>
        <x:v>5000000</x:v>
      </x:c>
    </x:row>
    <x:row r="34" ht="65" customHeight="1">
      <x:c r="A34" s="4" t="str">
        <x:v>比較期間</x:v>
      </x:c>
      <x:c r="B34" s="4" t="str">
        <x:f>'費用見本_100件'!C12&amp;"か月"</x:f>
        <x:v>36か月</x:v>
      </x:c>
      <x:c r="C34" s="4" t="str">
        <x:f>'費用見本_1万件'!C12&amp;"か月"</x:f>
        <x:v>36か月</x:v>
      </x:c>
    </x:row>
    <x:row r="35" ht="65" customHeight="1">
      <x:c r="A35" s="4" t="str">
        <x:v>機種・価格・電力・工数</x:v>
      </x:c>
      <x:c r="B35" s="4" t="str">
        <x:v>未確定</x:v>
      </x:c>
      <x:c r="C35" s="4" t="str">
        <x:v>未確定</x:v>
      </x:c>
    </x:row>
    <x:row r="36" ht="65" customHeight="1">
      <x:c r="A36" s="4" t="str">
        <x:v>月額相当・一件当たり</x:v>
      </x:c>
      <x:c r="B36" s="4" t="str">
        <x:v>未確定</x:v>
      </x:c>
      <x:c r="C36" s="4" t="str">
        <x:v>未確定</x:v>
      </x:c>
    </x:row>
    <x:row r="37" ht="65" customHeight="1">
      <x:c r="A37" s="4" t="str">
        <x:v>品質・速度・復旧の結果</x:v>
      </x:c>
      <x:c r="B37" s="4" t="str">
        <x:v>未測定</x:v>
      </x:c>
      <x:c r="C37" s="4" t="str">
        <x:v>未測定</x:v>
      </x:c>
    </x:row>
    <x:row r="38" ht="28" customHeight="1">
      <x:c r="A38" s="4"/>
      <x:c r="B38" s="4"/>
      <x:c r="C38" s="4"/>
    </x:row>
    <x:row r="39" ht="28" customHeight="1">
      <x:c r="A39" s="4"/>
      <x:c r="B39" s="4"/>
      <x:c r="C39" s="4"/>
    </x:row>
    <x:row r="40" ht="60" customHeight="1">
      <x:c r="A40" s="4" t="inlineStr">
        <x:is>
          <x:t xml:space="preserve">根拠：出典1・出典2・出典3の仕様と、出典4の原則を踏まえた編集提案。件数・期間・トークン数は説明用の仮定。実価格・電力・性能は未確認。</x:t>
        </x:is>
      </x:c>
      <x:c r="B40" s="4"/>
      <x:c r="C40" s="4"/>
    </x:row>
    <x:row r="41" ht="28" customHeight="1">
      <x:c r="A41" s="4"/>
      <x:c r="B41" s="4"/>
      <x:c r="C41" s="4"/>
    </x:row>
    <x:row r="42" ht="28" customHeight="1">
      <x:c r="A42" s="4"/>
      <x:c r="B42" s="4"/>
      <x:c r="C42" s="4"/>
    </x:row>
    <x:row r="43" ht="28" customHeight="1">
      <x:c r="A43" s="4"/>
      <x:c r="B43" s="4"/>
      <x:c r="C43" s="4"/>
    </x:row>
    <x:row r="44" ht="28" customHeight="1">
      <x:c r="A44" s="4"/>
      <x:c r="B44" s="4"/>
      <x:c r="C44" s="4"/>
    </x:row>
    <x:row r="45" ht="28" customHeight="1">
      <x:c r="A45" s="4"/>
      <x:c r="B45" s="4"/>
      <x:c r="C45" s="4"/>
    </x:row>
    <x:row r="46" ht="28" customHeight="1">
      <x:c r="A46" s="4"/>
      <x:c r="B46" s="4"/>
      <x:c r="C46" s="4"/>
    </x:row>
    <x:row r="47" ht="28" customHeight="1">
      <x:c r="A47" s="4"/>
      <x:c r="B47" s="4"/>
      <x:c r="C47" s="4"/>
    </x:row>
    <x:row r="48" ht="28" customHeight="1">
      <x:c r="A48" s="4"/>
      <x:c r="B48" s="4"/>
      <x:c r="C48" s="4"/>
    </x:row>
  </x:sheetData>
  <x:mergeCells>
    <x:mergeCell ref="A1:C1"/>
    <x:mergeCell ref="A2:C2"/>
    <x:mergeCell ref="A4:C4"/>
    <x:mergeCell ref="A12:C12"/>
    <x:mergeCell ref="A19:C19"/>
    <x:mergeCell ref="A27:C27"/>
    <x:mergeCell ref="A40:C40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38" hidden="0" customWidth="1"/>
    <x:col min="3" max="3" width="38" hidden="0" customWidth="1"/>
    <x:col min="4" max="4" width="38" hidden="0" customWidth="1"/>
  </x:cols>
  <x:sheetData>
    <x:row r="1" ht="40" customHeight="1">
      <x:c r="A1" s="9" t="inlineStr">
        <x:is>
          <x:t xml:space="preserve">一次資料・適用範囲</x:t>
        </x:is>
      </x:c>
      <x:c r="B1" s="9"/>
      <x:c r="C1" s="9"/>
      <x:c r="D1" s="9"/>
    </x:row>
    <x:row r="2" ht="45" customHeight="1">
      <x:c r="A2" s="4" t="str">
        <x:v>すべて2026-09-15に確認。外部資料の仕様・原則と本記事の構成例・計算例を区別します。</x:v>
      </x:c>
      <x:c r="B2" s="4"/>
      <x:c r="C2" s="4"/>
      <x:c r="D2" s="4"/>
    </x:row>
    <x:row r="3" ht="28" customHeight="1">
      <x:c r="A3" s="4"/>
      <x:c r="B3" s="4"/>
      <x:c r="C3" s="4"/>
      <x:c r="D3" s="4"/>
    </x:row>
    <x:row r="4" ht="28" customHeight="1">
      <x:c r="A4" s="17" t="inlineStr">
        <x:is>
          <x:t xml:space="preserve">出典1｜gpt-oss-120b Model Card</x:t>
        </x:is>
      </x:c>
      <x:c r="B4" s="17"/>
      <x:c r="C4" s="17"/>
      <x:c r="D4" s="17"/>
    </x:row>
    <x:row r="5" ht="28" customHeight="1">
      <x:c r="A5" s="4" t="str">
        <x:v>発行元</x:v>
      </x:c>
      <x:c r="B5" s="4" t="str">
        <x:v>OpenAI</x:v>
      </x:c>
      <x:c r="C5" s="4"/>
      <x:c r="D5" s="4"/>
    </x:row>
    <x:row r="6" ht="56" customHeight="1">
      <x:c r="A6" s="4" t="str">
        <x:v>発行日・版</x:v>
      </x:c>
      <x:c r="B6" s="4" t="str">
        <x:v>取得時のモデルカード。ページの発行日は不明。</x:v>
      </x:c>
      <x:c r="C6" s="4"/>
      <x:c r="D6" s="4"/>
    </x:row>
    <x:row r="7" ht="28" customHeight="1">
      <x:c r="A7" s="4" t="str">
        <x:v>確認日</x:v>
      </x:c>
      <x:c r="B7" s="4" t="str">
        <x:v>2026-09-15</x:v>
      </x:c>
      <x:c r="C7" s="4"/>
      <x:c r="D7" s="4"/>
    </x:row>
    <x:row r="8" ht="56" customHeight="1">
      <x:c r="A8" s="4" t="str">
        <x:v>確認箇所</x:v>
      </x:c>
      <x:c r="B8" s="4" t="str">
        <x:v>Welcome / Highlights（Apache 2.0、MXFP4、120b・20bの実行条件）</x:v>
      </x:c>
      <x:c r="C8" s="4"/>
      <x:c r="D8" s="4"/>
    </x:row>
    <x:row r="9" ht="56" customHeight="1">
      <x:c r="A9" s="4" t="str">
        <x:v>適用範囲</x:v>
      </x:c>
      <x:c r="B9" s="4" t="str">
        <x:v>公開重み・ライセンス表記・所定の実行条件。自社環境の性能や必要な総メモリを保証しません。</x:v>
      </x:c>
      <x:c r="C9" s="4"/>
      <x:c r="D9" s="4"/>
    </x:row>
    <x:row r="10" ht="56" customHeight="1">
      <x:c r="A10" s="4" t="str">
        <x:v>根拠URL</x:v>
      </x:c>
      <x:c r="B10" s="20" t="str">
        <x:v>https://huggingface.co/openai/gpt-oss-120b</x:v>
      </x:c>
      <x:c r="C10" s="20"/>
      <x:c r="D10" s="20"/>
    </x:row>
    <x:row r="11" ht="28" customHeight="1">
      <x:c r="A11" s="4"/>
      <x:c r="B11" s="4"/>
      <x:c r="C11" s="4"/>
      <x:c r="D11" s="4"/>
    </x:row>
    <x:row r="12" ht="28" customHeight="1">
      <x:c r="A12" s="17" t="inlineStr">
        <x:is>
          <x:t xml:space="preserve">出典2｜Data controls in the OpenAI platform</x:t>
        </x:is>
      </x:c>
      <x:c r="B12" s="17"/>
      <x:c r="C12" s="17"/>
      <x:c r="D12" s="17"/>
    </x:row>
    <x:row r="13" ht="28" customHeight="1">
      <x:c r="A13" s="4" t="str">
        <x:v>発行元</x:v>
      </x:c>
      <x:c r="B13" s="4" t="str">
        <x:v>OpenAI</x:v>
      </x:c>
      <x:c r="C13" s="4"/>
      <x:c r="D13" s="4"/>
    </x:row>
    <x:row r="14" ht="56" customHeight="1">
      <x:c r="A14" s="4" t="str">
        <x:v>発行日・版</x:v>
      </x:c>
      <x:c r="B14" s="4" t="str">
        <x:v>取得時のAPIドキュメント。発行日・固定版の表記なし。</x:v>
      </x:c>
      <x:c r="C14" s="4"/>
      <x:c r="D14" s="4"/>
    </x:row>
    <x:row r="15" ht="28" customHeight="1">
      <x:c r="A15" s="4" t="str">
        <x:v>確認日</x:v>
      </x:c>
      <x:c r="B15" s="4" t="str">
        <x:v>2026-09-15</x:v>
      </x:c>
      <x:c r="C15" s="4"/>
      <x:c r="D15" s="4"/>
    </x:row>
    <x:row r="16" ht="56" customHeight="1">
      <x:c r="A16" s="4" t="str">
        <x:v>確認箇所</x:v>
      </x:c>
      <x:c r="B16" s="4" t="str">
        <x:v>How we handle your data / Abuse monitoring / endpoint別表 / Responses API等の例外説明</x:v>
      </x:c>
      <x:c r="C16" s="4"/>
      <x:c r="D16" s="4"/>
    </x:row>
    <x:row r="17" ht="56" customHeight="1">
      <x:c r="A17" s="4" t="str">
        <x:v>適用範囲</x:v>
      </x:c>
      <x:c r="B17" s="4" t="str">
        <x:v>OpenAI APIの学習利用・保存・監視。個人向けChatGPT、別事業者や外部接続先には自動適用しません。</x:v>
      </x:c>
      <x:c r="C17" s="4"/>
      <x:c r="D17" s="4"/>
    </x:row>
    <x:row r="18" ht="56" customHeight="1">
      <x:c r="A18" s="4" t="str">
        <x:v>根拠URL</x:v>
      </x:c>
      <x:c r="B18" s="20" t="str">
        <x:v>https://developers.openai.com/api/docs/guides/your-data</x:v>
      </x:c>
      <x:c r="C18" s="20"/>
      <x:c r="D18" s="20"/>
    </x:row>
    <x:row r="19" ht="28" customHeight="1">
      <x:c r="A19" s="4"/>
      <x:c r="B19" s="4"/>
      <x:c r="C19" s="4"/>
      <x:c r="D19" s="4"/>
    </x:row>
    <x:row r="20" ht="28" customHeight="1">
      <x:c r="A20" s="17" t="inlineStr">
        <x:is>
          <x:t xml:space="preserve">出典4｜中小企業の情報セキュリティ対策ガイドライン 第4.0版</x:t>
        </x:is>
      </x:c>
      <x:c r="B20" s="17"/>
      <x:c r="C20" s="17"/>
      <x:c r="D20" s="17"/>
    </x:row>
    <x:row r="21" ht="28" customHeight="1">
      <x:c r="A21" s="4" t="str">
        <x:v>発行元</x:v>
      </x:c>
      <x:c r="B21" s="4" t="str">
        <x:v>IPA（情報処理推進機構）</x:v>
      </x:c>
      <x:c r="C21" s="4"/>
      <x:c r="D21" s="4"/>
    </x:row>
    <x:row r="22" ht="56" customHeight="1">
      <x:c r="A22" s="4" t="str">
        <x:v>発行日・版</x:v>
      </x:c>
      <x:c r="B22" s="4" t="str">
        <x:v>第4.0版：2026年3月27日改訂。取得PDF：2026年6月2刷。</x:v>
      </x:c>
      <x:c r="C22" s="4"/>
      <x:c r="D22" s="4"/>
    </x:row>
    <x:row r="23" ht="28" customHeight="1">
      <x:c r="A23" s="4" t="str">
        <x:v>確認日</x:v>
      </x:c>
      <x:c r="B23" s="4" t="str">
        <x:v>2026-09-15</x:v>
      </x:c>
      <x:c r="C23" s="4"/>
      <x:c r="D23" s="4"/>
    </x:row>
    <x:row r="24" ht="56" customHeight="1">
      <x:c r="A24" s="4" t="str">
        <x:v>確認箇所</x:v>
      </x:c>
      <x:c r="B24" s="4" t="str">
        <x:v>第2部 実践編：資産管理（冊子p.29）、データセキュリティ・適切なバックアップ（p.33）、インシデント対応体制（p.38）、外部サービス管理（p.39）</x:v>
      </x:c>
      <x:c r="C24" s="4"/>
      <x:c r="D24" s="4"/>
    </x:row>
    <x:row r="25" ht="56" customHeight="1">
      <x:c r="A25" s="4" t="str">
        <x:v>適用範囲</x:v>
      </x:c>
      <x:c r="B25" s="4" t="str">
        <x:v>情報資産、担当、外部サービス、復旧の一般原則。本記事のLLM向け点検票はこれを適用した編集提案です。</x:v>
      </x:c>
      <x:c r="C25" s="4"/>
      <x:c r="D25" s="4"/>
    </x:row>
    <x:row r="26" ht="56" customHeight="1">
      <x:c r="A26" s="4" t="str">
        <x:v>根拠URL</x:v>
      </x:c>
      <x:c r="B26" s="20" t="str">
        <x:v>https://www.ipa.go.jp/security/guide/sme/ug65p90000019cbk-att/sme_guideline_v4.0.pdf</x:v>
      </x:c>
      <x:c r="C26" s="20"/>
      <x:c r="D26" s="20"/>
    </x:row>
    <x:row r="27" ht="28" customHeight="1">
      <x:c r="A27" s="4"/>
      <x:c r="B27" s="4"/>
      <x:c r="C27" s="4"/>
      <x:c r="D27" s="4"/>
    </x:row>
    <x:row r="28" ht="28" customHeight="1">
      <x:c r="A28" s="17" t="inlineStr">
        <x:is>
          <x:t xml:space="preserve">出典5｜gpt-oss-120b LICENSE</x:t>
        </x:is>
      </x:c>
      <x:c r="B28" s="17"/>
      <x:c r="C28" s="17"/>
      <x:c r="D28" s="17"/>
    </x:row>
    <x:row r="29" ht="28" customHeight="1">
      <x:c r="A29" s="4" t="str">
        <x:v>発行元</x:v>
      </x:c>
      <x:c r="B29" s="4" t="str">
        <x:v>OpenAI</x:v>
      </x:c>
      <x:c r="C29" s="4"/>
      <x:c r="D29" s="4"/>
    </x:row>
    <x:row r="30" ht="56" customHeight="1">
      <x:c r="A30" s="4" t="str">
        <x:v>発行日・版</x:v>
      </x:c>
      <x:c r="B30" s="4" t="str">
        <x:v>取得時のLICENSE（表示コミット a9cc02b）。Apache License Version 2.0, January 2004。</x:v>
      </x:c>
      <x:c r="C30" s="4"/>
      <x:c r="D30" s="4"/>
    </x:row>
    <x:row r="31" ht="28" customHeight="1">
      <x:c r="A31" s="4" t="str">
        <x:v>確認日</x:v>
      </x:c>
      <x:c r="B31" s="4" t="str">
        <x:v>2026-09-15</x:v>
      </x:c>
      <x:c r="C31" s="4"/>
      <x:c r="D31" s="4"/>
    </x:row>
    <x:row r="32" ht="56" customHeight="1">
      <x:c r="A32" s="4" t="str">
        <x:v>確認箇所</x:v>
      </x:c>
      <x:c r="B32" s="4" t="str">
        <x:v>第2条・第4条（利用許諾、再配布時の条件）</x:v>
      </x:c>
      <x:c r="C32" s="4"/>
      <x:c r="D32" s="4"/>
    </x:row>
    <x:row r="33" ht="56" customHeight="1">
      <x:c r="A33" s="4" t="str">
        <x:v>適用範囲</x:v>
      </x:c>
      <x:c r="B33" s="4" t="str">
        <x:v>配布物の利用条件確認。個別案件への法的適合を保証するものではありません。</x:v>
      </x:c>
      <x:c r="C33" s="4"/>
      <x:c r="D33" s="4"/>
    </x:row>
    <x:row r="34" ht="56" customHeight="1">
      <x:c r="A34" s="4" t="str">
        <x:v>根拠URL</x:v>
      </x:c>
      <x:c r="B34" s="20" t="str">
        <x:v>https://huggingface.co/openai/gpt-oss-120b/blob/main/LICENSE</x:v>
      </x:c>
      <x:c r="C34" s="20"/>
      <x:c r="D34" s="20"/>
    </x:row>
    <x:row r="35" ht="28" customHeight="1">
      <x:c r="A35" s="4"/>
      <x:c r="B35" s="4"/>
      <x:c r="C35" s="4"/>
      <x:c r="D35" s="4"/>
    </x:row>
    <x:row r="36" ht="28" customHeight="1">
      <x:c r="A36" s="17" t="inlineStr">
        <x:is>
          <x:t xml:space="preserve">出典6｜gpt-oss-120b USAGE_POLICY</x:t>
        </x:is>
      </x:c>
      <x:c r="B36" s="17"/>
      <x:c r="C36" s="17"/>
      <x:c r="D36" s="17"/>
    </x:row>
    <x:row r="37" ht="28" customHeight="1">
      <x:c r="A37" s="4" t="str">
        <x:v>発行元</x:v>
      </x:c>
      <x:c r="B37" s="4" t="str">
        <x:v>OpenAI</x:v>
      </x:c>
      <x:c r="C37" s="4"/>
      <x:c r="D37" s="4"/>
    </x:row>
    <x:row r="38" ht="56" customHeight="1">
      <x:c r="A38" s="4" t="str">
        <x:v>発行日・版</x:v>
      </x:c>
      <x:c r="B38" s="4" t="str">
        <x:v>取得時のUSAGE_POLICY（表示コミット ed282e6）。発行日は不明。</x:v>
      </x:c>
      <x:c r="C38" s="4"/>
      <x:c r="D38" s="4"/>
    </x:row>
    <x:row r="39" ht="28" customHeight="1">
      <x:c r="A39" s="4" t="str">
        <x:v>確認日</x:v>
      </x:c>
      <x:c r="B39" s="4" t="str">
        <x:v>2026-09-15</x:v>
      </x:c>
      <x:c r="C39" s="4"/>
      <x:c r="D39" s="4"/>
    </x:row>
    <x:row r="40" ht="56" customHeight="1">
      <x:c r="A40" s="4" t="str">
        <x:v>確認箇所</x:v>
      </x:c>
      <x:c r="B40" s="4" t="str">
        <x:v>利用ポリシー本文</x:v>
      </x:c>
      <x:c r="C40" s="4"/>
      <x:c r="D40" s="4"/>
    </x:row>
    <x:row r="41" ht="56" customHeight="1">
      <x:c r="A41" s="4" t="str">
        <x:v>適用範囲</x:v>
      </x:c>
      <x:c r="B41" s="4" t="str">
        <x:v>適用法令を守る旨の条件。採用時は配布物と関連条件を再確認します。</x:v>
      </x:c>
      <x:c r="C41" s="4"/>
      <x:c r="D41" s="4"/>
    </x:row>
    <x:row r="42" ht="56" customHeight="1">
      <x:c r="A42" s="4" t="str">
        <x:v>根拠URL</x:v>
      </x:c>
      <x:c r="B42" s="20" t="str">
        <x:v>https://huggingface.co/openai/gpt-oss-120b/blob/main/USAGE_POLICY</x:v>
      </x:c>
      <x:c r="C42" s="20"/>
      <x:c r="D42" s="20"/>
    </x:row>
    <x:row r="43" ht="28" customHeight="1">
      <x:c r="A43" s="4"/>
      <x:c r="B43" s="4"/>
      <x:c r="C43" s="4"/>
      <x:c r="D43" s="4"/>
    </x:row>
    <x:row r="44" ht="28" customHeight="1">
      <x:c r="A44" s="17" t="inlineStr">
        <x:is>
          <x:t xml:space="preserve">出典3｜OpenAI open-weight models (gpt-oss)</x:t>
        </x:is>
      </x:c>
      <x:c r="B44" s="17"/>
      <x:c r="C44" s="17"/>
      <x:c r="D44" s="17"/>
    </x:row>
    <x:row r="45" ht="28" customHeight="1">
      <x:c r="A45" s="4" t="str">
        <x:v>発行元</x:v>
      </x:c>
      <x:c r="B45" s="4" t="str">
        <x:v>OpenAI</x:v>
      </x:c>
      <x:c r="C45" s="4"/>
      <x:c r="D45" s="4"/>
    </x:row>
    <x:row r="46" ht="56" customHeight="1">
      <x:c r="A46" s="4" t="str">
        <x:v>発行日・版</x:v>
      </x:c>
      <x:c r="B46" s="4" t="str">
        <x:v>取得時のヘルプ記事。更新表示は相対日付のため厳密な更新日を未確定とします。</x:v>
      </x:c>
      <x:c r="C46" s="4"/>
      <x:c r="D46" s="4"/>
    </x:row>
    <x:row r="47" ht="28" customHeight="1">
      <x:c r="A47" s="4" t="str">
        <x:v>確認日</x:v>
      </x:c>
      <x:c r="B47" s="4" t="str">
        <x:v>2026-09-15</x:v>
      </x:c>
      <x:c r="C47" s="4"/>
      <x:c r="D47" s="4"/>
    </x:row>
    <x:row r="48" ht="56" customHeight="1">
      <x:c r="A48" s="4" t="str">
        <x:v>確認箇所</x:v>
      </x:c>
      <x:c r="B48" s="4" t="str">
        <x:v>Availability and licensing / Support and community / FAQ</x:v>
      </x:c>
      <x:c r="C48" s="4"/>
      <x:c r="D48" s="4"/>
    </x:row>
    <x:row r="49" ht="56" customHeight="1">
      <x:c r="A49" s="4" t="str">
        <x:v>適用範囲</x:v>
      </x:c>
      <x:c r="B49" s="4" t="str">
        <x:v>自己管理・ホスティングでの利用、計算・保存等の費用負担。gpt-ossとOpenAI APIを同一サービスとして比較しません。</x:v>
      </x:c>
      <x:c r="C49" s="4"/>
      <x:c r="D49" s="4"/>
    </x:row>
    <x:row r="50" ht="56" customHeight="1">
      <x:c r="A50" s="20" t="str">
        <x:v>根拠URL</x:v>
      </x:c>
      <x:c r="B50" s="20" t="str">
        <x:v>https://help.openai.com/en/articles/11870455-openai-open-weight-models-gpt-oss</x:v>
      </x:c>
      <x:c r="C50" s="20"/>
      <x:c r="D50" s="20"/>
    </x:row>
  </x:sheetData>
  <x:mergeCells>
    <x:mergeCell ref="A1:D1"/>
    <x:mergeCell ref="A2:D2"/>
    <x:mergeCell ref="A4:D4"/>
    <x:mergeCell ref="B5:D5"/>
    <x:mergeCell ref="B6:D6"/>
    <x:mergeCell ref="B7:D7"/>
    <x:mergeCell ref="B8:D8"/>
    <x:mergeCell ref="B9:D9"/>
    <x:mergeCell ref="B10:D10"/>
    <x:mergeCell ref="A12:D12"/>
    <x:mergeCell ref="B13:D13"/>
    <x:mergeCell ref="B14:D14"/>
    <x:mergeCell ref="B15:D15"/>
    <x:mergeCell ref="B16:D16"/>
    <x:mergeCell ref="B17:D17"/>
    <x:mergeCell ref="B18:D18"/>
    <x:mergeCell ref="A20:D20"/>
    <x:mergeCell ref="B21:D21"/>
    <x:mergeCell ref="B22:D22"/>
    <x:mergeCell ref="B23:D23"/>
    <x:mergeCell ref="B24:D24"/>
    <x:mergeCell ref="B25:D25"/>
    <x:mergeCell ref="B26:D26"/>
    <x:mergeCell ref="A28:D28"/>
    <x:mergeCell ref="B29:D29"/>
    <x:mergeCell ref="B30:D30"/>
    <x:mergeCell ref="B31:D31"/>
    <x:mergeCell ref="B32:D32"/>
    <x:mergeCell ref="B33:D33"/>
    <x:mergeCell ref="B34:D34"/>
    <x:mergeCell ref="A36:D36"/>
    <x:mergeCell ref="B37:D37"/>
    <x:mergeCell ref="B38:D38"/>
    <x:mergeCell ref="B39:D39"/>
    <x:mergeCell ref="B40:D40"/>
    <x:mergeCell ref="B41:D41"/>
    <x:mergeCell ref="B42:D42"/>
    <x:mergeCell ref="A44:D44"/>
    <x:mergeCell ref="B45:D45"/>
    <x:mergeCell ref="B46:D46"/>
    <x:mergeCell ref="B47:D47"/>
    <x:mergeCell ref="B48:D48"/>
    <x:mergeCell ref="B49:D49"/>
    <x:mergeCell ref="B50:D50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5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24" customHeight="1">
      <x:c r="A1" s="64"/>
      <x:c r="B1" s="64"/>
      <x:c r="C1" s="64"/>
      <x:c r="D1" s="64"/>
    </x:row>
    <x:row r="2" ht="24" customHeight="1">
      <x:c r="A2" s="65" t="str">
        <x:v>何件で費用が逆転するか</x:v>
      </x:c>
      <x:c r="B2" s="64"/>
      <x:c r="C2" s="64"/>
      <x:c r="D2" s="64"/>
    </x:row>
    <x:row r="3" ht="24" customHeight="1">
      <x:c r="A3" s="64"/>
      <x:c r="B3" s="64"/>
      <x:c r="C3" s="64"/>
      <x:c r="D3" s="64"/>
    </x:row>
    <x:row r="4" ht="24" customHeight="1">
      <x:c r="A4" s="64" t="str">
        <x:v>税抜の架空値。市場価格や実測結果ではありません。</x:v>
      </x:c>
      <x:c r="B4" s="64"/>
      <x:c r="C4" s="64"/>
      <x:c r="D4" s="64"/>
    </x:row>
    <x:row r="5" ht="24" customHeight="1">
      <x:c r="A5" s="64"/>
      <x:c r="B5" s="64"/>
      <x:c r="C5" s="64"/>
      <x:c r="D5" s="64"/>
    </x:row>
    <x:row r="6" ht="24" customHeight="1">
      <x:c r="A6" s="74" t="str">
        <x:v>入力条件</x:v>
      </x:c>
      <x:c r="B6" s="74" t="str">
        <x:v>社内サーバー</x:v>
      </x:c>
      <x:c r="C6" s="74" t="str">
        <x:v>共有API</x:v>
      </x:c>
      <x:c r="D6" s="64"/>
    </x:row>
    <x:row r="7" ht="24" customHeight="1">
      <x:c r="A7" s="64" t="str">
        <x:v>機材・初期設定など（円）</x:v>
      </x:c>
      <x:c r="B7" s="68" t="n">
        <x:v>360000</x:v>
      </x:c>
      <x:c r="C7" s="68" t="n">
        <x:v>36000</x:v>
      </x:c>
      <x:c r="D7" s="64"/>
    </x:row>
    <x:row r="8" ht="24" customHeight="1">
      <x:c r="A8" s="64" t="str">
        <x:v>比較期間（月）</x:v>
      </x:c>
      <x:c r="B8" s="68" t="n">
        <x:v>36</x:v>
      </x:c>
      <x:c r="C8" s="68" t="n">
        <x:v>36</x:v>
      </x:c>
      <x:c r="D8" s="64"/>
    </x:row>
    <x:row r="9" ht="24" customHeight="1">
      <x:c r="A9" s="64" t="str">
        <x:v>月間の管理作業（時間）</x:v>
      </x:c>
      <x:c r="B9" s="68" t="n">
        <x:v>4</x:v>
      </x:c>
      <x:c r="C9" s="68" t="n">
        <x:v>1</x:v>
      </x:c>
      <x:c r="D9" s="64"/>
    </x:row>
    <x:row r="10" ht="24" customHeight="1">
      <x:c r="A10" s="64" t="str">
        <x:v>作業時間単価（円／時間）</x:v>
      </x:c>
      <x:c r="B10" s="68" t="n">
        <x:v>3000</x:v>
      </x:c>
      <x:c r="C10" s="68" t="n">
        <x:v>3000</x:v>
      </x:c>
      <x:c r="D10" s="64"/>
    </x:row>
    <x:row r="11" ht="24" customHeight="1">
      <x:c r="A11" s="64" t="str">
        <x:v>月間の電力費（円）</x:v>
      </x:c>
      <x:c r="B11" s="68" t="n">
        <x:v>3000</x:v>
      </x:c>
      <x:c r="C11" s="68" t="n">
        <x:v>0</x:v>
      </x:c>
      <x:c r="D11" s="64"/>
    </x:row>
    <x:row r="12" ht="24" customHeight="1">
      <x:c r="A12" s="64" t="str">
        <x:v>件数に応じた料金（円／件）</x:v>
      </x:c>
      <x:c r="B12" s="68" t="n">
        <x:v>0</x:v>
      </x:c>
      <x:c r="C12" s="68" t="n">
        <x:v>3</x:v>
      </x:c>
      <x:c r="D12" s="64"/>
    </x:row>
    <x:row r="13" ht="24" customHeight="1">
      <x:c r="A13" s="64"/>
      <x:c r="B13" s="64"/>
      <x:c r="C13" s="64"/>
      <x:c r="D13" s="64"/>
    </x:row>
    <x:row r="14" ht="24" customHeight="1">
      <x:c r="A14" s="74" t="str">
        <x:v>計算</x:v>
      </x:c>
      <x:c r="B14" s="74" t="str">
        <x:v>社内サーバー</x:v>
      </x:c>
      <x:c r="C14" s="74" t="str">
        <x:v>共有API</x:v>
      </x:c>
      <x:c r="D14" s="64"/>
    </x:row>
    <x:row r="15" ht="24" customHeight="1">
      <x:c r="A15" s="64" t="str">
        <x:v>月額固定費（円）</x:v>
      </x:c>
      <x:c r="B15" s="66" t="n">
        <x:f>IF(COUNT(B7:B11)&lt;5,"未確定",IF(OR(B8&lt;=0,MIN(B7:B11)&lt;0),"入力要確認",B7/B8+B9*B10+B11))</x:f>
        <x:v>25000</x:v>
      </x:c>
      <x:c r="C15" s="66" t="n">
        <x:f>IF(COUNT(C7:C11)&lt;5,"未確定",IF(OR(C8&lt;=0,MIN(C7:C11)&lt;0),"入力要確認",C7/C8+C9*C10+C11))</x:f>
        <x:v>4000</x:v>
      </x:c>
      <x:c r="D15" s="64"/>
    </x:row>
    <x:row r="16" ht="24" customHeight="1">
      <x:c r="A16" s="64" t="str">
        <x:v>1件増えるごとの料金（円）</x:v>
      </x:c>
      <x:c r="B16" s="66" t="n">
        <x:f>IF(COUNT(B12)=0,"未確定",IF(B12&lt;0,"入力要確認",B12))</x:f>
        <x:v>0</x:v>
      </x:c>
      <x:c r="C16" s="66" t="n">
        <x:f>IF(COUNT(C12)=0,"未確定",IF(C12&lt;0,"入力要確認",C12))</x:f>
        <x:v>3</x:v>
      </x:c>
      <x:c r="D16" s="64"/>
    </x:row>
    <x:row r="17" ht="24" customHeight="1">
      <x:c r="A17" s="64"/>
      <x:c r="B17" s="64"/>
      <x:c r="C17" s="64"/>
      <x:c r="D17" s="64"/>
    </x:row>
    <x:row r="18" ht="24" customHeight="1">
      <x:c r="A18" s="64" t="str">
        <x:v>同額となる月間件数</x:v>
      </x:c>
      <x:c r="B18" s="69" t="n">
        <x:f>IF(COUNT(B15:C16)&lt;4,"条件未確定",IF(C16=B16,"従量単価が同じ",IF((B15-C15)/(C16-B16)&lt;0,"正の交点なし",(B15-C15)/(C16-B16))))</x:f>
        <x:v>7000</x:v>
      </x:c>
      <x:c r="C18" s="64"/>
      <x:c r="D18" s="64"/>
    </x:row>
    <x:row r="19" ht="24" customHeight="1">
      <x:c r="A19" s="64"/>
      <x:c r="B19" s="64"/>
      <x:c r="C19" s="64"/>
      <x:c r="D19" s="64"/>
    </x:row>
    <x:row r="20" ht="24" customHeight="1">
      <x:c r="A20" s="74" t="str">
        <x:v>月間件数</x:v>
      </x:c>
      <x:c r="B20" s="74" t="str">
        <x:v>社内サーバー（円）</x:v>
      </x:c>
      <x:c r="C20" s="74" t="str">
        <x:v>共有API（円）</x:v>
      </x:c>
      <x:c r="D20" s="74" t="str">
        <x:v>社内−API（円）</x:v>
      </x:c>
    </x:row>
    <x:row r="21" ht="24" customHeight="1">
      <x:c r="A21" s="71" t="n">
        <x:v>100</x:v>
      </x:c>
      <x:c r="B21" s="70" t="n">
        <x:f>IF(COUNT($A21,B$15,B$16)&lt;3,"未確定",IF($A21&lt;0,"入力要確認",B$15+B$16*$A21))</x:f>
        <x:v>25000</x:v>
      </x:c>
      <x:c r="C21" s="70" t="n">
        <x:f>IF(COUNT($A21,C$15,C$16)&lt;3,"未確定",IF($A21&lt;0,"入力要確認",C$15+C$16*$A21))</x:f>
        <x:v>4300</x:v>
      </x:c>
      <x:c r="D21" s="70" t="n">
        <x:f>IF(COUNT(B21:C21)=2,B21-C21,"未確定")</x:f>
        <x:v>20700</x:v>
      </x:c>
    </x:row>
    <x:row r="22" ht="24" customHeight="1">
      <x:c r="A22" s="71" t="n">
        <x:v>7000</x:v>
      </x:c>
      <x:c r="B22" s="70" t="n">
        <x:f>IF(COUNT($A22,B$15,B$16)&lt;3,"未確定",IF($A22&lt;0,"入力要確認",B$15+B$16*$A22))</x:f>
        <x:v>25000</x:v>
      </x:c>
      <x:c r="C22" s="70" t="n">
        <x:f>IF(COUNT($A22,C$15,C$16)&lt;3,"未確定",IF($A22&lt;0,"入力要確認",C$15+C$16*$A22))</x:f>
        <x:v>25000</x:v>
      </x:c>
      <x:c r="D22" s="70" t="n">
        <x:f>IF(COUNT(B22:C22)=2,B22-C22,"未確定")</x:f>
        <x:v>0</x:v>
      </x:c>
    </x:row>
    <x:row r="23" ht="24" customHeight="1">
      <x:c r="A23" s="71" t="n">
        <x:v>10000</x:v>
      </x:c>
      <x:c r="B23" s="70" t="n">
        <x:f>IF(COUNT($A23,B$15,B$16)&lt;3,"未確定",IF($A23&lt;0,"入力要確認",B$15+B$16*$A23))</x:f>
        <x:v>25000</x:v>
      </x:c>
      <x:c r="C23" s="70" t="n">
        <x:f>IF(COUNT($A23,C$15,C$16)&lt;3,"未確定",IF($A23&lt;0,"入力要確認",C$15+C$16*$A23))</x:f>
        <x:v>34000</x:v>
      </x:c>
      <x:c r="D23" s="70" t="n">
        <x:f>IF(COUNT(B23:C23)=2,B23-C23,"未確定")</x:f>
        <x:v>-9000</x:v>
      </x:c>
    </x:row>
    <x:row r="24" ht="24" customHeight="1">
      <x:c r="A24" s="64"/>
      <x:c r="B24" s="64"/>
      <x:c r="C24" s="64"/>
      <x:c r="D24" s="64"/>
    </x:row>
    <x:row r="25" ht="24" customHeight="1">
      <x:c r="A25" s="64" t="str">
        <x:v>社内−APIが正ならAPIの費用が小さく、負なら社内の費用が小さくなります。</x:v>
      </x:c>
      <x:c r="B25" s="64"/>
      <x:c r="C25" s="64"/>
      <x:c r="D25" s="64"/>
    </x:row>
    <x:row r="26" ht="24" customHeight="1">
      <x:c r="A26" s="64"/>
      <x:c r="B26" s="64"/>
      <x:c r="C26" s="64"/>
      <x:c r="D26" s="64"/>
    </x:row>
    <x:row r="27" ht="24" customHeight="1">
      <x:c r="A27" s="64" t="str">
        <x:v>仮定：月1万件まで増設せず、電力・管理時間も同じ。能力は未測定です。</x:v>
      </x:c>
      <x:c r="B27" s="64"/>
      <x:c r="C27" s="64"/>
      <x:c r="D27" s="64"/>
    </x:row>
    <x:row r="28" ht="24" customHeight="1">
      <x:c r="A28" s="64" t="str">
        <x:v>両方式の品質と、人が回答を確認・修正する時間も同じと仮定します。</x:v>
      </x:c>
      <x:c r="B28" s="64"/>
      <x:c r="C28" s="64"/>
      <x:c r="D28" s="64"/>
    </x:row>
    <x:row r="29" ht="24" customHeight="1">
      <x:c r="A29" s="64" t="str">
        <x:v>初期支出は社内36万円、API3万6,000円。月額への配賦とは別に確認します。</x:v>
      </x:c>
      <x:c r="B29" s="64"/>
      <x:c r="C29" s="64"/>
      <x:c r="D29" s="64"/>
    </x:row>
    <x:row r="30" ht="24" customHeight="1">
      <x:c r="A30" s="64" t="str">
        <x:v>原稿の計算例（2026-09-17）。既存の費用入力シートには自社の実際の値を記入します。</x:v>
      </x:c>
      <x:c r="B30" s="64"/>
      <x:c r="C30" s="64"/>
      <x:c r="D30" s="64"/>
    </x:row>
    <x:row r="31" ht="24" customHeight="1">
      <x:c r="A31" s="64" t="str">
        <x:v>黄色の入力欄を変更できます。期間0・未入力・負の値は金額として集計しません。</x:v>
      </x:c>
      <x:c r="B31" s="64"/>
      <x:c r="C31" s="64"/>
      <x:c r="D31" s="64"/>
    </x:row>
    <x:row r="32" ht="24" customHeight="1">
      <x:c r="A32" s="64"/>
      <x:c r="B32" s="64"/>
      <x:c r="C32" s="64"/>
      <x:c r="D32" s="64"/>
    </x:row>
  </x:sheetData>
  <x:mergeCells>
    <x:mergeCell ref="A4:D4"/>
    <x:mergeCell ref="A25:D25"/>
    <x:mergeCell ref="A27:D27"/>
    <x:mergeCell ref="A28:D28"/>
    <x:mergeCell ref="A29:D29"/>
    <x:mergeCell ref="A30:D30"/>
    <x:mergeCell ref="A31:D31"/>
  </x:mergeCells>
  <x:pageMargins left="0.7" right="0.7" top="0.75" bottom="0.75" header="0.3" footer="0.3"/>
</x:worksheet>
</file>