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e5aaeaad8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記入見本" sheetId="1" r:id="R1c86e9bf59904961"/>
    <x:sheet xmlns:r="http://schemas.openxmlformats.org/officeDocument/2006/relationships" name="入力用" sheetId="2" r:id="R2c21072169844ff6"/>
    <x:sheet xmlns:r="http://schemas.openxmlformats.org/officeDocument/2006/relationships" name="追加確認例" sheetId="3" r:id="R747ceaeec88347d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General"/>
    <x:numFmt numFmtId="201" formatCode="yyyy/mm/dd hh:mm"/>
    <x:numFmt numFmtId="202" formatCode="mm/dd hh:mm"/>
  </x:numFmts>
  <x:fonts count="7">
    <x:font>
      <x:sz val="11"/>
      <x:name val="Carlito"/>
    </x:font>
    <x:font>
      <x:sz val="10"/>
      <x:color rgb="FF172B43"/>
      <x:name val="Arial Unicode MS"/>
    </x:font>
    <x:font>
      <x:b/>
      <x:sz val="16"/>
      <x:color rgb="FF172B43"/>
      <x:name val="Arial Unicode MS"/>
    </x:font>
    <x:font>
      <x:b/>
      <x:sz val="10"/>
      <x:color rgb="FF172B43"/>
      <x:name val="Arial Unicode MS"/>
    </x:font>
    <x:font>
      <x:b/>
      <x:sz val="10"/>
      <x:color rgb="FFFFFFFF"/>
      <x:name val="Arial Unicode MS"/>
    </x:font>
    <x:font>
      <x:b/>
      <x:sz val="12"/>
      <x:color rgb="FF172B43"/>
      <x:name val="Arial Unicode MS"/>
    </x:font>
    <x:font>
      <x:sz val="9"/>
      <x:color rgb="FF526479"/>
      <x:name val="Arial Unicode MS"/>
    </x:font>
  </x:fonts>
  <x:fills count="5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E8EEF4"/>
      </x:patternFill>
    </x:fill>
    <x:fill>
      <x:patternFill patternType="solid">
        <x:fgColor rgb="FF284765"/>
      </x:patternFill>
    </x:fill>
  </x:fills>
  <x:borders count="4">
    <x:border/>
    <x:border>
      <x:bottom style="thin">
        <x:color rgb="FFD4DFE8"/>
      </x:bottom>
    </x:border>
    <x:border>
      <x:top style="thin">
        <x:color rgb="FFD4DFE8"/>
      </x:top>
      <x:bottom style="thin">
        <x:color rgb="FFD4DFE8"/>
      </x:bottom>
    </x:border>
    <x:border>
      <x:top style="thin">
        <x:color rgb="FFD4DFE8"/>
      </x:top>
    </x:border>
  </x:borders>
  <x:cellStyleXfs count="1">
    <x:xf numFmtId="0" fontId="0" fillId="0" borderId="0"/>
  </x:cellStyleXfs>
  <x:cellXfs count="4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horizontal="right" vertical="center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horizontal="right"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horizontal="right"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0"/>
    </x:xf>
    <x:xf numFmtId="202" fontId="1" fillId="2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0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 applyAlignment="1">
      <x:alignment vertical="center" wrapText="1"/>
    </x:xf>
    <x:xf numFmtId="201" fontId="1" fillId="2" borderId="2" xfId="0" applyNumberFormat="1" applyFont="1" applyFill="1" applyBorder="1" applyAlignment="1">
      <x:alignment horizontal="left" vertical="center" wrapText="1"/>
    </x:xf>
    <x:xf numFmtId="200" fontId="1" fillId="2" borderId="2" xfId="0" applyNumberFormat="1" applyFont="1" applyFill="1" applyBorder="1" applyAlignment="1">
      <x:alignment horizontal="right" vertical="center" wrapText="1"/>
    </x:xf>
    <x:xf numFmtId="200" fontId="1" fillId="0" borderId="2" xfId="0" applyNumberFormat="1" applyFont="1" applyFill="1" applyBorder="1" applyAlignment="1">
      <x:alignment horizontal="right" vertical="center" wrapText="1"/>
    </x:xf>
    <x:xf numFmtId="0" fontId="1" fillId="2" borderId="3" xfId="0" applyNumberFormat="1" applyFont="1" applyFill="1" applyBorder="1" applyAlignment="1">
      <x:alignment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201" fontId="1" fillId="2" borderId="3" xfId="0" applyNumberFormat="1" applyFont="1" applyFill="1" applyBorder="1" applyAlignment="1">
      <x:alignment horizontal="left" vertical="center" wrapText="1"/>
    </x:xf>
    <x:xf numFmtId="200" fontId="1" fillId="2" borderId="3" xfId="0" applyNumberFormat="1" applyFont="1" applyFill="1" applyBorder="1" applyAlignment="1">
      <x:alignment horizontal="right" vertical="center" wrapText="1"/>
    </x:xf>
    <x:xf numFmtId="200" fontId="1" fillId="0" borderId="3" xfId="0" applyNumberFormat="1" applyFont="1" applyFill="1" applyBorder="1" applyAlignment="1">
      <x:alignment horizontal="right" vertical="center" wrapText="1"/>
    </x:xf>
    <x:xf numFmtId="20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3">
    <x:dxf>
      <x:font>
        <x:b/>
        <x:color rgb="FFA52323"/>
      </x:font>
      <x:fill>
        <x:patternFill>
          <x:bgColor rgb="FFFCE8E6"/>
        </x:patternFill>
      </x:fill>
    </x:dxf>
    <x:dxf>
      <x:font>
        <x:b/>
        <x:color rgb="FFA52323"/>
      </x:font>
      <x:fill>
        <x:patternFill>
          <x:bgColor rgb="FFFCE8E6"/>
        </x:patternFill>
      </x:fill>
    </x:dxf>
    <x:dxf>
      <x:font>
        <x:b/>
        <x:color rgb="FFA52323"/>
      </x:font>
      <x:fill>
        <x:patternFill>
          <x:bgColor rgb="FFFCE8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1ad7d1e304c5d" /><Relationship Type="http://schemas.openxmlformats.org/officeDocument/2006/relationships/theme" Target="/xl/theme/theme1.xml" Id="Rdd009cfcbdeb4611" /><Relationship Type="http://schemas.openxmlformats.org/officeDocument/2006/relationships/sharedStrings" Target="/xl/sharedStrings.xml" Id="Rbb3d7182295c4503" /><Relationship Type="http://schemas.openxmlformats.org/officeDocument/2006/relationships/worksheet" Target="/xl/worksheets/sheet1.xml" Id="R1c86e9bf59904961" /><Relationship Type="http://schemas.openxmlformats.org/officeDocument/2006/relationships/worksheet" Target="/xl/worksheets/sheet2.xml" Id="R2c21072169844ff6" /><Relationship Type="http://schemas.openxmlformats.org/officeDocument/2006/relationships/worksheet" Target="/xl/worksheets/sheet3.xml" Id="R747ceaeec88347d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84765"/>
  </x:sheetPr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9.4399995803833" hidden="0" customWidth="1"/>
    <x:col min="2" max="2" width="15.5600004196167" hidden="0" customWidth="1"/>
    <x:col min="3" max="3" width="10.890000343322754" hidden="0" customWidth="1"/>
    <x:col min="4" max="4" width="18" hidden="0" customWidth="1"/>
    <x:col min="5" max="5" width="13.779999732971191" hidden="0" customWidth="1"/>
    <x:col min="6" max="6" width="11.109999656677246" hidden="0" customWidth="1"/>
    <x:col min="7" max="7" width="11.109999656677246" hidden="0" customWidth="1"/>
    <x:col min="8" max="8" width="13.109999656677246" hidden="0" customWidth="1"/>
    <x:col min="9" max="9" width="12.670000076293945" hidden="0" customWidth="1"/>
  </x:cols>
  <x:sheetData>
    <x:row r="1" ht="27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2" customHeight="1">
      <x:c r="A2" s="3" t="str">
        <x:v>在庫増減の記入見本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1商品・2拠点の想定例。増減は既存合成データ、日時・理由・元記録は記入例です。</x:v>
      </x:c>
      <x:c r="B3" s="5"/>
      <x:c r="C3" s="5"/>
      <x:c r="D3" s="5"/>
      <x:c r="E3" s="5"/>
      <x:c r="F3" s="5"/>
      <x:c r="G3" s="5"/>
      <x:c r="H3" s="5"/>
      <x:c r="I3" s="5"/>
    </x:row>
    <x:row r="4" ht="25" customHeight="1">
      <x:c r="A4" s="2" t="str">
        <x:v>引当・実棚・実環境の結果は未確認です。淡い黄色は入力欄、白い数量欄は計算結果です。</x:v>
      </x:c>
      <x:c r="B4" s="2"/>
      <x:c r="C4" s="2"/>
      <x:c r="D4" s="2"/>
      <x:c r="E4" s="2"/>
      <x:c r="F4" s="2"/>
      <x:c r="G4" s="2"/>
      <x:c r="H4" s="2"/>
      <x:c r="I4" s="2"/>
    </x:row>
    <x:row r="5" ht="27" customHeight="1">
      <x:c r="A5" s="2" t="str">
        <x:v>商品</x:v>
      </x:c>
      <x:c r="B5" s="6" t="str">
        <x:v>SKU-ALPHA</x:v>
      </x:c>
      <x:c r="C5" s="2"/>
      <x:c r="D5" s="2" t="str">
        <x:v>基準単位</x:v>
      </x:c>
      <x:c r="E5" s="6" t="str">
        <x:v>個</x:v>
      </x:c>
      <x:c r="F5" s="2"/>
      <x:c r="G5" s="2"/>
      <x:c r="H5" s="2"/>
      <x:c r="I5" s="2"/>
    </x:row>
    <x:row r="6" ht="27" customHeight="1">
      <x:c r="A6" s="2"/>
      <x:c r="B6" s="2"/>
      <x:c r="C6" s="2"/>
      <x:c r="D6" s="2"/>
      <x:c r="E6" s="2"/>
      <x:c r="F6" s="2"/>
      <x:c r="G6" s="2"/>
      <x:c r="H6" s="2"/>
      <x:c r="I6" s="2"/>
    </x:row>
    <x:row r="7" ht="27" customHeight="1">
      <x:c r="A7" s="8" t="str">
        <x:v>商品</x:v>
      </x:c>
      <x:c r="B7" s="8" t="str">
        <x:v>拠点</x:v>
      </x:c>
      <x:c r="C7" s="8" t="str">
        <x:v>基準単位</x:v>
      </x:c>
      <x:c r="D7" s="8" t="str">
        <x:v>開始残高</x:v>
      </x:c>
      <x:c r="E7" s="2"/>
      <x:c r="F7" s="2"/>
      <x:c r="G7" s="2"/>
      <x:c r="H7" s="2"/>
      <x:c r="I7" s="2"/>
    </x:row>
    <x:row r="8" ht="27" customHeight="1">
      <x:c r="A8" s="2" t="str">
        <x:f>IF($B$5="","",$B$5)</x:f>
        <x:v>SKU-ALPHA</x:v>
      </x:c>
      <x:c r="B8" s="6" t="str">
        <x:v>東京</x:v>
      </x:c>
      <x:c r="C8" s="2" t="str">
        <x:f>IF($E$5="","",$E$5)</x:f>
        <x:v>個</x:v>
      </x:c>
      <x:c r="D8" s="10" t="n">
        <x:v>0</x:v>
      </x:c>
      <x:c r="E8" s="2"/>
      <x:c r="F8" s="2"/>
      <x:c r="G8" s="2"/>
      <x:c r="H8" s="2"/>
      <x:c r="I8" s="2"/>
    </x:row>
    <x:row r="9" ht="27" customHeight="1">
      <x:c r="A9" s="2" t="str">
        <x:f>IF($B$5="","",$B$5)</x:f>
        <x:v>SKU-ALPHA</x:v>
      </x:c>
      <x:c r="B9" s="6" t="str">
        <x:v>大阪</x:v>
      </x:c>
      <x:c r="C9" s="2" t="str">
        <x:f>IF($E$5="","",$E$5)</x:f>
        <x:v>個</x:v>
      </x:c>
      <x:c r="D9" s="10" t="n">
        <x:v>0</x:v>
      </x:c>
      <x:c r="E9" s="2"/>
      <x:c r="F9" s="2"/>
      <x:c r="G9" s="2"/>
      <x:c r="H9" s="2"/>
      <x:c r="I9" s="2"/>
    </x:row>
    <x:row r="10" ht="32" customHeight="1">
      <x:c r="A10" s="27" t="str">
        <x:v>記録番号</x:v>
      </x:c>
      <x:c r="B10" s="27" t="str">
        <x:v>商品</x:v>
      </x:c>
      <x:c r="C10" s="27" t="str">
        <x:v>拠点</x:v>
      </x:c>
      <x:c r="D10" s="27" t="str">
        <x:v>日時</x:v>
      </x:c>
      <x:c r="E10" s="27" t="str">
        <x:v>入出庫区分</x:v>
      </x:c>
      <x:c r="F10" s="27" t="str">
        <x:v>入力数量</x:v>
      </x:c>
      <x:c r="G10" s="27" t="str">
        <x:v>入力単位</x:v>
      </x:c>
      <x:c r="H10" s="27" t="str">
        <x:v>換算率</x:v>
      </x:c>
      <x:c r="I10" s="27" t="str">
        <x:v>増減
基準単位</x:v>
      </x:c>
    </x:row>
    <x:row r="11" ht="27" customHeight="1">
      <x:c r="A11" s="28" t="str">
        <x:v>1A</x:v>
      </x:c>
      <x:c r="B11" s="29" t="str">
        <x:f>IF(OR(A11="",$B$5=""),"",$B$5)</x:f>
        <x:v>SKU-ALPHA</x:v>
      </x:c>
      <x:c r="C11" s="28" t="str">
        <x:v>東京</x:v>
      </x:c>
      <x:c r="D11" s="30" t="n">
        <x:v>46266.375</x:v>
      </x:c>
      <x:c r="E11" s="28" t="str">
        <x:v>入荷</x:v>
      </x:c>
      <x:c r="F11" s="31" t="n">
        <x:v>12</x:v>
      </x:c>
      <x:c r="G11" s="28" t="str">
        <x:v>個</x:v>
      </x:c>
      <x:c r="H11" s="31" t="n">
        <x:v>1</x:v>
      </x:c>
      <x:c r="I11" s="32" t="n">
        <x:f>IF(COUNTA(A11,C11:H11)=0,"",IF(OR(A11="",B11="",C11="",E11="",G11="",$E$5="",NOT(ISNUMBER(D11)),NOT(ISNUMBER(F11)),NOT(ISNUMBER(H11))),"要入力",IF(COUNTIFS($A$11:$A$22,A11)&lt;&gt;1,"番号重複",IF(OR(H11&lt;=0,COUNTIFS($B$8:$B$9,C11)&lt;&gt;1),"要確認",F11*H11))))</x:f>
        <x:v>12</x:v>
      </x:c>
    </x:row>
    <x:row r="12" ht="27" customHeight="1">
      <x:c r="A12" s="28" t="str">
        <x:v>1B</x:v>
      </x:c>
      <x:c r="B12" s="29" t="str">
        <x:f>IF(OR(A12="",$B$5=""),"",$B$5)</x:f>
        <x:v>SKU-ALPHA</x:v>
      </x:c>
      <x:c r="C12" s="28" t="str">
        <x:v>大阪</x:v>
      </x:c>
      <x:c r="D12" s="30" t="n">
        <x:v>46266.375</x:v>
      </x:c>
      <x:c r="E12" s="28" t="str">
        <x:v>入荷</x:v>
      </x:c>
      <x:c r="F12" s="31" t="n">
        <x:v>8</x:v>
      </x:c>
      <x:c r="G12" s="28" t="str">
        <x:v>個</x:v>
      </x:c>
      <x:c r="H12" s="31" t="n">
        <x:v>1</x:v>
      </x:c>
      <x:c r="I12" s="32" t="n">
        <x:f>IF(COUNTA(A12,C12:H12)=0,"",IF(OR(A12="",B12="",C12="",E12="",G12="",$E$5="",NOT(ISNUMBER(D12)),NOT(ISNUMBER(F12)),NOT(ISNUMBER(H12))),"要入力",IF(COUNTIFS($A$11:$A$22,A12)&lt;&gt;1,"番号重複",IF(OR(H12&lt;=0,COUNTIFS($B$8:$B$9,C12)&lt;&gt;1),"要確認",F12*H12))))</x:f>
        <x:v>8</x:v>
      </x:c>
    </x:row>
    <x:row r="13" ht="27" customHeight="1">
      <x:c r="A13" s="28" t="str">
        <x:v>2</x:v>
      </x:c>
      <x:c r="B13" s="29" t="str">
        <x:f>IF(OR(A13="",$B$5=""),"",$B$5)</x:f>
        <x:v>SKU-ALPHA</x:v>
      </x:c>
      <x:c r="C13" s="28" t="str">
        <x:v>東京</x:v>
      </x:c>
      <x:c r="D13" s="30" t="n">
        <x:v>46266.416666666664</x:v>
      </x:c>
      <x:c r="E13" s="28" t="str">
        <x:v>出荷</x:v>
      </x:c>
      <x:c r="F13" s="31" t="n">
        <x:v>-4</x:v>
      </x:c>
      <x:c r="G13" s="28" t="str">
        <x:v>個</x:v>
      </x:c>
      <x:c r="H13" s="31" t="n">
        <x:v>1</x:v>
      </x:c>
      <x:c r="I13" s="32" t="n">
        <x:f>IF(COUNTA(A13,C13:H13)=0,"",IF(OR(A13="",B13="",C13="",E13="",G13="",$E$5="",NOT(ISNUMBER(D13)),NOT(ISNUMBER(F13)),NOT(ISNUMBER(H13))),"要入力",IF(COUNTIFS($A$11:$A$22,A13)&lt;&gt;1,"番号重複",IF(OR(H13&lt;=0,COUNTIFS($B$8:$B$9,C13)&lt;&gt;1),"要確認",F13*H13))))</x:f>
        <x:v>-4</x:v>
      </x:c>
    </x:row>
    <x:row r="14" ht="27" customHeight="1">
      <x:c r="A14" s="28" t="str">
        <x:v>3</x:v>
      </x:c>
      <x:c r="B14" s="29" t="str">
        <x:f>IF(OR(A14="",$B$5=""),"",$B$5)</x:f>
        <x:v>SKU-ALPHA</x:v>
      </x:c>
      <x:c r="C14" s="28" t="str">
        <x:v>東京</x:v>
      </x:c>
      <x:c r="D14" s="30" t="n">
        <x:v>46266.458333333336</x:v>
      </x:c>
      <x:c r="E14" s="28" t="str">
        <x:v>出荷</x:v>
      </x:c>
      <x:c r="F14" s="31" t="n">
        <x:v>-3</x:v>
      </x:c>
      <x:c r="G14" s="28" t="str">
        <x:v>個</x:v>
      </x:c>
      <x:c r="H14" s="31" t="n">
        <x:v>1</x:v>
      </x:c>
      <x:c r="I14" s="32" t="n">
        <x:f>IF(COUNTA(A14,C14:H14)=0,"",IF(OR(A14="",B14="",C14="",E14="",G14="",$E$5="",NOT(ISNUMBER(D14)),NOT(ISNUMBER(F14)),NOT(ISNUMBER(H14))),"要入力",IF(COUNTIFS($A$11:$A$22,A14)&lt;&gt;1,"番号重複",IF(OR(H14&lt;=0,COUNTIFS($B$8:$B$9,C14)&lt;&gt;1),"要確認",F14*H14))))</x:f>
        <x:v>-3</x:v>
      </x:c>
    </x:row>
    <x:row r="15" ht="27" customHeight="1">
      <x:c r="A15" s="28" t="str">
        <x:v>4A</x:v>
      </x:c>
      <x:c r="B15" s="29" t="str">
        <x:f>IF(OR(A15="",$B$5=""),"",$B$5)</x:f>
        <x:v>SKU-ALPHA</x:v>
      </x:c>
      <x:c r="C15" s="28" t="str">
        <x:v>大阪</x:v>
      </x:c>
      <x:c r="D15" s="30" t="n">
        <x:v>46266.5</x:v>
      </x:c>
      <x:c r="E15" s="28" t="str">
        <x:v>移動</x:v>
      </x:c>
      <x:c r="F15" s="31" t="n">
        <x:v>-2</x:v>
      </x:c>
      <x:c r="G15" s="28" t="str">
        <x:v>個</x:v>
      </x:c>
      <x:c r="H15" s="31" t="n">
        <x:v>1</x:v>
      </x:c>
      <x:c r="I15" s="32" t="n">
        <x:f>IF(COUNTA(A15,C15:H15)=0,"",IF(OR(A15="",B15="",C15="",E15="",G15="",$E$5="",NOT(ISNUMBER(D15)),NOT(ISNUMBER(F15)),NOT(ISNUMBER(H15))),"要入力",IF(COUNTIFS($A$11:$A$22,A15)&lt;&gt;1,"番号重複",IF(OR(H15&lt;=0,COUNTIFS($B$8:$B$9,C15)&lt;&gt;1),"要確認",F15*H15))))</x:f>
        <x:v>-2</x:v>
      </x:c>
    </x:row>
    <x:row r="16" ht="27" customHeight="1">
      <x:c r="A16" s="28" t="str">
        <x:v>4B</x:v>
      </x:c>
      <x:c r="B16" s="29" t="str">
        <x:f>IF(OR(A16="",$B$5=""),"",$B$5)</x:f>
        <x:v>SKU-ALPHA</x:v>
      </x:c>
      <x:c r="C16" s="28" t="str">
        <x:v>東京</x:v>
      </x:c>
      <x:c r="D16" s="30" t="n">
        <x:v>46266.5</x:v>
      </x:c>
      <x:c r="E16" s="28" t="str">
        <x:v>移動</x:v>
      </x:c>
      <x:c r="F16" s="31" t="n">
        <x:v>2</x:v>
      </x:c>
      <x:c r="G16" s="28" t="str">
        <x:v>個</x:v>
      </x:c>
      <x:c r="H16" s="31" t="n">
        <x:v>1</x:v>
      </x:c>
      <x:c r="I16" s="32" t="n">
        <x:f>IF(COUNTA(A16,C16:H16)=0,"",IF(OR(A16="",B16="",C16="",E16="",G16="",$E$5="",NOT(ISNUMBER(D16)),NOT(ISNUMBER(F16)),NOT(ISNUMBER(H16))),"要入力",IF(COUNTIFS($A$11:$A$22,A16)&lt;&gt;1,"番号重複",IF(OR(H16&lt;=0,COUNTIFS($B$8:$B$9,C16)&lt;&gt;1),"要確認",F16*H16))))</x:f>
        <x:v>2</x:v>
      </x:c>
    </x:row>
    <x:row r="17" ht="27" customHeight="1">
      <x:c r="A17" s="28" t="str">
        <x:v>5</x:v>
      </x:c>
      <x:c r="B17" s="29" t="str">
        <x:f>IF(OR(A17="",$B$5=""),"",$B$5)</x:f>
        <x:v>SKU-ALPHA</x:v>
      </x:c>
      <x:c r="C17" s="28" t="str">
        <x:v>大阪</x:v>
      </x:c>
      <x:c r="D17" s="30" t="n">
        <x:v>46266.541666666664</x:v>
      </x:c>
      <x:c r="E17" s="28" t="str">
        <x:v>棚卸調整</x:v>
      </x:c>
      <x:c r="F17" s="31" t="n">
        <x:v>1</x:v>
      </x:c>
      <x:c r="G17" s="28" t="str">
        <x:v>個</x:v>
      </x:c>
      <x:c r="H17" s="31" t="n">
        <x:v>1</x:v>
      </x:c>
      <x:c r="I17" s="32" t="n">
        <x:f>IF(COUNTA(A17,C17:H17)=0,"",IF(OR(A17="",B17="",C17="",E17="",G17="",$E$5="",NOT(ISNUMBER(D17)),NOT(ISNUMBER(F17)),NOT(ISNUMBER(H17))),"要入力",IF(COUNTIFS($A$11:$A$22,A17)&lt;&gt;1,"番号重複",IF(OR(H17&lt;=0,COUNTIFS($B$8:$B$9,C17)&lt;&gt;1),"要確認",F17*H17))))</x:f>
        <x:v>1</x:v>
      </x:c>
    </x:row>
    <x:row r="18" ht="27" customHeight="1">
      <x:c r="A18" s="28"/>
      <x:c r="B18" s="29" t="str">
        <x:f>IF(OR(A18="",$B$5=""),"",$B$5)</x:f>
      </x:c>
      <x:c r="C18" s="28"/>
      <x:c r="D18" s="30"/>
      <x:c r="E18" s="28"/>
      <x:c r="F18" s="31"/>
      <x:c r="G18" s="28"/>
      <x:c r="H18" s="31"/>
      <x:c r="I18" s="32" t="str">
        <x:f>IF(COUNTA(A18,C18:H18)=0,"",IF(OR(A18="",B18="",C18="",E18="",G18="",$E$5="",NOT(ISNUMBER(D18)),NOT(ISNUMBER(F18)),NOT(ISNUMBER(H18))),"要入力",IF(COUNTIFS($A$11:$A$22,A18)&lt;&gt;1,"番号重複",IF(OR(H18&lt;=0,COUNTIFS($B$8:$B$9,C18)&lt;&gt;1),"要確認",F18*H18))))</x:f>
      </x:c>
    </x:row>
    <x:row r="19" ht="27" customHeight="1">
      <x:c r="A19" s="28"/>
      <x:c r="B19" s="29" t="str">
        <x:f>IF(OR(A19="",$B$5=""),"",$B$5)</x:f>
      </x:c>
      <x:c r="C19" s="28"/>
      <x:c r="D19" s="30"/>
      <x:c r="E19" s="28"/>
      <x:c r="F19" s="31"/>
      <x:c r="G19" s="28"/>
      <x:c r="H19" s="31"/>
      <x:c r="I19" s="32" t="str">
        <x:f>IF(COUNTA(A19,C19:H19)=0,"",IF(OR(A19="",B19="",C19="",E19="",G19="",$E$5="",NOT(ISNUMBER(D19)),NOT(ISNUMBER(F19)),NOT(ISNUMBER(H19))),"要入力",IF(COUNTIFS($A$11:$A$22,A19)&lt;&gt;1,"番号重複",IF(OR(H19&lt;=0,COUNTIFS($B$8:$B$9,C19)&lt;&gt;1),"要確認",F19*H19))))</x:f>
      </x:c>
    </x:row>
    <x:row r="20" ht="27" customHeight="1">
      <x:c r="A20" s="28"/>
      <x:c r="B20" s="29" t="str">
        <x:f>IF(OR(A20="",$B$5=""),"",$B$5)</x:f>
      </x:c>
      <x:c r="C20" s="28"/>
      <x:c r="D20" s="30"/>
      <x:c r="E20" s="28"/>
      <x:c r="F20" s="31"/>
      <x:c r="G20" s="28"/>
      <x:c r="H20" s="31"/>
      <x:c r="I20" s="32" t="str">
        <x:f>IF(COUNTA(A20,C20:H20)=0,"",IF(OR(A20="",B20="",C20="",E20="",G20="",$E$5="",NOT(ISNUMBER(D20)),NOT(ISNUMBER(F20)),NOT(ISNUMBER(H20))),"要入力",IF(COUNTIFS($A$11:$A$22,A20)&lt;&gt;1,"番号重複",IF(OR(H20&lt;=0,COUNTIFS($B$8:$B$9,C20)&lt;&gt;1),"要確認",F20*H20))))</x:f>
      </x:c>
    </x:row>
    <x:row r="21" ht="27" customHeight="1">
      <x:c r="A21" s="28"/>
      <x:c r="B21" s="29" t="str">
        <x:f>IF(OR(A21="",$B$5=""),"",$B$5)</x:f>
      </x:c>
      <x:c r="C21" s="28"/>
      <x:c r="D21" s="30"/>
      <x:c r="E21" s="28"/>
      <x:c r="F21" s="31"/>
      <x:c r="G21" s="28"/>
      <x:c r="H21" s="31"/>
      <x:c r="I21" s="32" t="str">
        <x:f>IF(COUNTA(A21,C21:H21)=0,"",IF(OR(A21="",B21="",C21="",E21="",G21="",$E$5="",NOT(ISNUMBER(D21)),NOT(ISNUMBER(F21)),NOT(ISNUMBER(H21))),"要入力",IF(COUNTIFS($A$11:$A$22,A21)&lt;&gt;1,"番号重複",IF(OR(H21&lt;=0,COUNTIFS($B$8:$B$9,C21)&lt;&gt;1),"要確認",F21*H21))))</x:f>
      </x:c>
    </x:row>
    <x:row r="22" ht="27" customHeight="1">
      <x:c r="A22" s="33"/>
      <x:c r="B22" s="34" t="str">
        <x:f>IF(OR(A22="",$B$5=""),"",$B$5)</x:f>
      </x:c>
      <x:c r="C22" s="33"/>
      <x:c r="D22" s="35"/>
      <x:c r="E22" s="33"/>
      <x:c r="F22" s="36"/>
      <x:c r="G22" s="33"/>
      <x:c r="H22" s="36"/>
      <x:c r="I22" s="37" t="str">
        <x:f>IF(COUNTA(A22,C22:H22)=0,"",IF(OR(A22="",B22="",C22="",E22="",G22="",$E$5="",NOT(ISNUMBER(D22)),NOT(ISNUMBER(F22)),NOT(ISNUMBER(H22))),"要入力",IF(COUNTIFS($A$11:$A$22,A22)&lt;&gt;1,"番号重複",IF(OR(H22&lt;=0,COUNTIFS($B$8:$B$9,C22)&lt;&gt;1),"要確認",F22*H22))))</x:f>
      </x:c>
    </x:row>
    <x:row r="23" ht="27" customHeight="1">
      <x:c r="A23" s="4"/>
      <x:c r="B23" s="4"/>
      <x:c r="C23" s="4"/>
      <x:c r="D23" s="4"/>
      <x:c r="E23" s="4"/>
      <x:c r="F23" s="4"/>
      <x:c r="G23" s="4"/>
      <x:c r="H23" s="4"/>
      <x:c r="I23" s="4"/>
    </x:row>
    <x:row r="24" ht="27" customHeight="1">
      <x:c r="A24" s="22" t="str">
        <x:v>理由と数量の照合</x:v>
      </x:c>
      <x:c r="B24" s="4"/>
      <x:c r="C24" s="4"/>
      <x:c r="D24" s="4"/>
      <x:c r="E24" s="4"/>
      <x:c r="F24" s="4"/>
      <x:c r="G24" s="4"/>
      <x:c r="H24" s="4"/>
      <x:c r="I24" s="4"/>
    </x:row>
    <x:row r="25" ht="32" customHeight="1">
      <x:c r="A25" s="27" t="str">
        <x:v>記録番号</x:v>
      </x:c>
      <x:c r="B25" s="27" t="str">
        <x:v>残高
基準単位</x:v>
      </x:c>
      <x:c r="C25" s="27" t="str">
        <x:v>引当
基準単位</x:v>
      </x:c>
      <x:c r="D25" s="27" t="str">
        <x:v>理由</x:v>
      </x:c>
      <x:c r="E25" s="27" t="str">
        <x:v>元記録</x:v>
      </x:c>
      <x:c r="F25" s="27" t="str">
        <x:v>照合対象
基準単位</x:v>
      </x:c>
      <x:c r="G25" s="27" t="str">
        <x:v>差
基準単位</x:v>
      </x:c>
      <x:c r="H25" s="27" t="str">
        <x:v>照合結果</x:v>
      </x:c>
      <x:c r="I25" s="27" t="str">
        <x:v>実環境の結果</x:v>
      </x:c>
    </x:row>
    <x:row r="26" ht="39" customHeight="1">
      <x:c r="A26" s="29" t="str">
        <x:f>IF(COUNTA(A11,C11:H11)=0,"",IF(A11="","番号未入力",A11))</x:f>
        <x:v>1A</x:v>
      </x:c>
      <x:c r="B26" s="32" t="n">
        <x:f>IF(A26="","",IF(NOT(ISNUMBER(I11)),"要入力",IF(COUNTIFS($B$8:$B$9,C11)&lt;&gt;1,"拠点確認",IF(COUNT(INDEX($D$8:$D$9,MATCH(C11,$B$8:$B$9,0)))=0,"開始残高未入力",IF(COUNTIFS($C$11:$C$11,C11)&lt;&gt;COUNTIFS($C$11:$C$11,C11,$I$11:$I$11,"&gt;=-1000000000",$I$11:$I$11,"&lt;=1000000000"),"前行要確認",SUMIFS($D$8:$D$9,$B$8:$B$9,C11)+SUMIFS($I$11:$I$11,$C$11:$C$11,C11))))))</x:f>
        <x:v>12</x:v>
      </x:c>
      <x:c r="C26" s="31" t="str">
        <x:v>未確認</x:v>
      </x:c>
      <x:c r="D26" s="28" t="str">
        <x:v>仕入品の受入れ</x:v>
      </x:c>
      <x:c r="E26" s="28" t="str">
        <x:v>入荷001</x:v>
      </x:c>
      <x:c r="F26" s="31"/>
      <x:c r="G26" s="32" t="str">
        <x:f>IF(OR(A26="",NOT(ISNUMBER(B26)),NOT(ISNUMBER(F26))),"",F26-B26)</x:f>
      </x:c>
      <x:c r="H26" s="29" t="str">
        <x:f>IF(A26="","",IF(NOT(ISNUMBER(B26)),"記録を確認",IF(NOT(ISNUMBER(F26)),"未入力",IF(G26=0,"一致","差異あり"))))</x:f>
        <x:v>未入力</x:v>
      </x:c>
      <x:c r="I26" s="28" t="str">
        <x:v>未実施</x:v>
      </x:c>
    </x:row>
    <x:row r="27" ht="39" customHeight="1">
      <x:c r="A27" s="29" t="str">
        <x:f>IF(COUNTA(A12,C12:H12)=0,"",IF(A12="","番号未入力",A12))</x:f>
        <x:v>1B</x:v>
      </x:c>
      <x:c r="B27" s="32" t="n">
        <x:f>IF(A27="","",IF(NOT(ISNUMBER(I12)),"要入力",IF(COUNTIFS($B$8:$B$9,C12)&lt;&gt;1,"拠点確認",IF(COUNT(INDEX($D$8:$D$9,MATCH(C12,$B$8:$B$9,0)))=0,"開始残高未入力",IF(COUNTIFS($C$11:$C$12,C12)&lt;&gt;COUNTIFS($C$11:$C$12,C12,$I$11:$I$12,"&gt;=-1000000000",$I$11:$I$12,"&lt;=1000000000"),"前行要確認",SUMIFS($D$8:$D$9,$B$8:$B$9,C12)+SUMIFS($I$11:$I$12,$C$11:$C$12,C12))))))</x:f>
        <x:v>8</x:v>
      </x:c>
      <x:c r="C27" s="31" t="str">
        <x:v>未確認</x:v>
      </x:c>
      <x:c r="D27" s="28" t="str">
        <x:v>仕入品の受入れ</x:v>
      </x:c>
      <x:c r="E27" s="28" t="str">
        <x:v>入荷001</x:v>
      </x:c>
      <x:c r="F27" s="31"/>
      <x:c r="G27" s="32" t="str">
        <x:f>IF(OR(A27="",NOT(ISNUMBER(B27)),NOT(ISNUMBER(F27))),"",F27-B27)</x:f>
      </x:c>
      <x:c r="H27" s="29" t="str">
        <x:f>IF(A27="","",IF(NOT(ISNUMBER(B27)),"記録を確認",IF(NOT(ISNUMBER(F27)),"未入力",IF(G27=0,"一致","差異あり"))))</x:f>
        <x:v>未入力</x:v>
      </x:c>
      <x:c r="I27" s="28" t="str">
        <x:v>未実施</x:v>
      </x:c>
    </x:row>
    <x:row r="28" ht="39" customHeight="1">
      <x:c r="A28" s="29" t="str">
        <x:f>IF(COUNTA(A13,C13:H13)=0,"",IF(A13="","番号未入力",A13))</x:f>
        <x:v>2</x:v>
      </x:c>
      <x:c r="B28" s="32" t="n">
        <x:f>IF(A28="","",IF(NOT(ISNUMBER(I13)),"要入力",IF(COUNTIFS($B$8:$B$9,C13)&lt;&gt;1,"拠点確認",IF(COUNT(INDEX($D$8:$D$9,MATCH(C13,$B$8:$B$9,0)))=0,"開始残高未入力",IF(COUNTIFS($C$11:$C$13,C13)&lt;&gt;COUNTIFS($C$11:$C$13,C13,$I$11:$I$13,"&gt;=-1000000000",$I$11:$I$13,"&lt;=1000000000"),"前行要確認",SUMIFS($D$8:$D$9,$B$8:$B$9,C13)+SUMIFS($I$11:$I$13,$C$11:$C$13,C13))))))</x:f>
        <x:v>8</x:v>
      </x:c>
      <x:c r="C28" s="31" t="str">
        <x:v>未確認</x:v>
      </x:c>
      <x:c r="D28" s="28" t="str">
        <x:v>受注分の出荷</x:v>
      </x:c>
      <x:c r="E28" s="28" t="str">
        <x:v>受注001</x:v>
      </x:c>
      <x:c r="F28" s="31"/>
      <x:c r="G28" s="32" t="str">
        <x:f>IF(OR(A28="",NOT(ISNUMBER(B28)),NOT(ISNUMBER(F28))),"",F28-B28)</x:f>
      </x:c>
      <x:c r="H28" s="29" t="str">
        <x:f>IF(A28="","",IF(NOT(ISNUMBER(B28)),"記録を確認",IF(NOT(ISNUMBER(F28)),"未入力",IF(G28=0,"一致","差異あり"))))</x:f>
        <x:v>未入力</x:v>
      </x:c>
      <x:c r="I28" s="28" t="str">
        <x:v>未実施</x:v>
      </x:c>
    </x:row>
    <x:row r="29" ht="39" customHeight="1">
      <x:c r="A29" s="29" t="str">
        <x:f>IF(COUNTA(A14,C14:H14)=0,"",IF(A14="","番号未入力",A14))</x:f>
        <x:v>3</x:v>
      </x:c>
      <x:c r="B29" s="32" t="n">
        <x:f>IF(A29="","",IF(NOT(ISNUMBER(I14)),"要入力",IF(COUNTIFS($B$8:$B$9,C14)&lt;&gt;1,"拠点確認",IF(COUNT(INDEX($D$8:$D$9,MATCH(C14,$B$8:$B$9,0)))=0,"開始残高未入力",IF(COUNTIFS($C$11:$C$14,C14)&lt;&gt;COUNTIFS($C$11:$C$14,C14,$I$11:$I$14,"&gt;=-1000000000",$I$11:$I$14,"&lt;=1000000000"),"前行要確認",SUMIFS($D$8:$D$9,$B$8:$B$9,C14)+SUMIFS($I$11:$I$14,$C$11:$C$14,C14))))))</x:f>
        <x:v>5</x:v>
      </x:c>
      <x:c r="C29" s="31" t="str">
        <x:v>未確認</x:v>
      </x:c>
      <x:c r="D29" s="28" t="str">
        <x:v>別受注分の出荷</x:v>
      </x:c>
      <x:c r="E29" s="28" t="str">
        <x:v>受注002</x:v>
      </x:c>
      <x:c r="F29" s="31"/>
      <x:c r="G29" s="32" t="str">
        <x:f>IF(OR(A29="",NOT(ISNUMBER(B29)),NOT(ISNUMBER(F29))),"",F29-B29)</x:f>
      </x:c>
      <x:c r="H29" s="29" t="str">
        <x:f>IF(A29="","",IF(NOT(ISNUMBER(B29)),"記録を確認",IF(NOT(ISNUMBER(F29)),"未入力",IF(G29=0,"一致","差異あり"))))</x:f>
        <x:v>未入力</x:v>
      </x:c>
      <x:c r="I29" s="28" t="str">
        <x:v>未実施</x:v>
      </x:c>
    </x:row>
    <x:row r="30" ht="39" customHeight="1">
      <x:c r="A30" s="29" t="str">
        <x:f>IF(COUNTA(A15,C15:H15)=0,"",IF(A15="","番号未入力",A15))</x:f>
        <x:v>4A</x:v>
      </x:c>
      <x:c r="B30" s="32" t="n">
        <x:f>IF(A30="","",IF(NOT(ISNUMBER(I15)),"要入力",IF(COUNTIFS($B$8:$B$9,C15)&lt;&gt;1,"拠点確認",IF(COUNT(INDEX($D$8:$D$9,MATCH(C15,$B$8:$B$9,0)))=0,"開始残高未入力",IF(COUNTIFS($C$11:$C$15,C15)&lt;&gt;COUNTIFS($C$11:$C$15,C15,$I$11:$I$15,"&gt;=-1000000000",$I$11:$I$15,"&lt;=1000000000"),"前行要確認",SUMIFS($D$8:$D$9,$B$8:$B$9,C15)+SUMIFS($I$11:$I$15,$C$11:$C$15,C15))))))</x:f>
        <x:v>6</x:v>
      </x:c>
      <x:c r="C30" s="31" t="str">
        <x:v>未確認</x:v>
      </x:c>
      <x:c r="D30" s="28" t="str">
        <x:v>大阪から東京へ移動</x:v>
      </x:c>
      <x:c r="E30" s="28" t="str">
        <x:v>移動001</x:v>
      </x:c>
      <x:c r="F30" s="31"/>
      <x:c r="G30" s="32" t="str">
        <x:f>IF(OR(A30="",NOT(ISNUMBER(B30)),NOT(ISNUMBER(F30))),"",F30-B30)</x:f>
      </x:c>
      <x:c r="H30" s="29" t="str">
        <x:f>IF(A30="","",IF(NOT(ISNUMBER(B30)),"記録を確認",IF(NOT(ISNUMBER(F30)),"未入力",IF(G30=0,"一致","差異あり"))))</x:f>
        <x:v>未入力</x:v>
      </x:c>
      <x:c r="I30" s="28" t="str">
        <x:v>未実施</x:v>
      </x:c>
    </x:row>
    <x:row r="31" ht="39" customHeight="1">
      <x:c r="A31" s="29" t="str">
        <x:f>IF(COUNTA(A16,C16:H16)=0,"",IF(A16="","番号未入力",A16))</x:f>
        <x:v>4B</x:v>
      </x:c>
      <x:c r="B31" s="32" t="n">
        <x:f>IF(A31="","",IF(NOT(ISNUMBER(I16)),"要入力",IF(COUNTIFS($B$8:$B$9,C16)&lt;&gt;1,"拠点確認",IF(COUNT(INDEX($D$8:$D$9,MATCH(C16,$B$8:$B$9,0)))=0,"開始残高未入力",IF(COUNTIFS($C$11:$C$16,C16)&lt;&gt;COUNTIFS($C$11:$C$16,C16,$I$11:$I$16,"&gt;=-1000000000",$I$11:$I$16,"&lt;=1000000000"),"前行要確認",SUMIFS($D$8:$D$9,$B$8:$B$9,C16)+SUMIFS($I$11:$I$16,$C$11:$C$16,C16))))))</x:f>
        <x:v>7</x:v>
      </x:c>
      <x:c r="C31" s="31" t="str">
        <x:v>未確認</x:v>
      </x:c>
      <x:c r="D31" s="28" t="str">
        <x:v>大阪から東京へ移動</x:v>
      </x:c>
      <x:c r="E31" s="28" t="str">
        <x:v>移動001</x:v>
      </x:c>
      <x:c r="F31" s="31" t="n">
        <x:v>7</x:v>
      </x:c>
      <x:c r="G31" s="32" t="n">
        <x:f>IF(OR(A31="",NOT(ISNUMBER(B31)),NOT(ISNUMBER(F31))),"",F31-B31)</x:f>
        <x:v>0</x:v>
      </x:c>
      <x:c r="H31" s="29" t="str">
        <x:f>IF(A31="","",IF(NOT(ISNUMBER(B31)),"記録を確認",IF(NOT(ISNUMBER(F31)),"未入力",IF(G31=0,"一致","差異あり"))))</x:f>
        <x:v>一致</x:v>
      </x:c>
      <x:c r="I31" s="28" t="str">
        <x:v>未実施</x:v>
      </x:c>
    </x:row>
    <x:row r="32" ht="39" customHeight="1">
      <x:c r="A32" s="29" t="str">
        <x:f>IF(COUNTA(A17,C17:H17)=0,"",IF(A17="","番号未入力",A17))</x:f>
        <x:v>5</x:v>
      </x:c>
      <x:c r="B32" s="32" t="n">
        <x:f>IF(A32="","",IF(NOT(ISNUMBER(I17)),"要入力",IF(COUNTIFS($B$8:$B$9,C17)&lt;&gt;1,"拠点確認",IF(COUNT(INDEX($D$8:$D$9,MATCH(C17,$B$8:$B$9,0)))=0,"開始残高未入力",IF(COUNTIFS($C$11:$C$17,C17)&lt;&gt;COUNTIFS($C$11:$C$17,C17,$I$11:$I$17,"&gt;=-1000000000",$I$11:$I$17,"&lt;=1000000000"),"前行要確認",SUMIFS($D$8:$D$9,$B$8:$B$9,C17)+SUMIFS($I$11:$I$17,$C$11:$C$17,C17))))))</x:f>
        <x:v>7</x:v>
      </x:c>
      <x:c r="C32" s="31" t="str">
        <x:v>未確認</x:v>
      </x:c>
      <x:c r="D32" s="28" t="str">
        <x:v>説明用の数量調整</x:v>
      </x:c>
      <x:c r="E32" s="28" t="str">
        <x:v>調整001</x:v>
      </x:c>
      <x:c r="F32" s="31" t="n">
        <x:v>7</x:v>
      </x:c>
      <x:c r="G32" s="32" t="n">
        <x:f>IF(OR(A32="",NOT(ISNUMBER(B32)),NOT(ISNUMBER(F32))),"",F32-B32)</x:f>
        <x:v>0</x:v>
      </x:c>
      <x:c r="H32" s="29" t="str">
        <x:f>IF(A32="","",IF(NOT(ISNUMBER(B32)),"記録を確認",IF(NOT(ISNUMBER(F32)),"未入力",IF(G32=0,"一致","差異あり"))))</x:f>
        <x:v>一致</x:v>
      </x:c>
      <x:c r="I32" s="28" t="str">
        <x:v>未実施</x:v>
      </x:c>
    </x:row>
    <x:row r="33" ht="39" customHeight="1">
      <x:c r="A33" s="29" t="str">
        <x:f>IF(COUNTA(A18,C18:H18)=0,"",IF(A18="","番号未入力",A18))</x:f>
      </x:c>
      <x:c r="B33" s="32" t="str">
        <x:f>IF(A33="","",IF(NOT(ISNUMBER(I18)),"要入力",IF(COUNTIFS($B$8:$B$9,C18)&lt;&gt;1,"拠点確認",IF(COUNT(INDEX($D$8:$D$9,MATCH(C18,$B$8:$B$9,0)))=0,"開始残高未入力",IF(COUNTIFS($C$11:$C$18,C18)&lt;&gt;COUNTIFS($C$11:$C$18,C18,$I$11:$I$18,"&gt;=-1000000000",$I$11:$I$18,"&lt;=1000000000"),"前行要確認",SUMIFS($D$8:$D$9,$B$8:$B$9,C18)+SUMIFS($I$11:$I$18,$C$11:$C$18,C18))))))</x:f>
      </x:c>
      <x:c r="C33" s="31"/>
      <x:c r="D33" s="28"/>
      <x:c r="E33" s="28"/>
      <x:c r="F33" s="31"/>
      <x:c r="G33" s="32" t="str">
        <x:f>IF(OR(A33="",NOT(ISNUMBER(B33)),NOT(ISNUMBER(F33))),"",F33-B33)</x:f>
      </x:c>
      <x:c r="H33" s="29" t="str">
        <x:f>IF(A33="","",IF(NOT(ISNUMBER(B33)),"記録を確認",IF(NOT(ISNUMBER(F33)),"未入力",IF(G33=0,"一致","差異あり"))))</x:f>
      </x:c>
      <x:c r="I33" s="28"/>
    </x:row>
    <x:row r="34" ht="39" customHeight="1">
      <x:c r="A34" s="29" t="str">
        <x:f>IF(COUNTA(A19,C19:H19)=0,"",IF(A19="","番号未入力",A19))</x:f>
      </x:c>
      <x:c r="B34" s="32" t="str">
        <x:f>IF(A34="","",IF(NOT(ISNUMBER(I19)),"要入力",IF(COUNTIFS($B$8:$B$9,C19)&lt;&gt;1,"拠点確認",IF(COUNT(INDEX($D$8:$D$9,MATCH(C19,$B$8:$B$9,0)))=0,"開始残高未入力",IF(COUNTIFS($C$11:$C$19,C19)&lt;&gt;COUNTIFS($C$11:$C$19,C19,$I$11:$I$19,"&gt;=-1000000000",$I$11:$I$19,"&lt;=1000000000"),"前行要確認",SUMIFS($D$8:$D$9,$B$8:$B$9,C19)+SUMIFS($I$11:$I$19,$C$11:$C$19,C19))))))</x:f>
      </x:c>
      <x:c r="C34" s="31"/>
      <x:c r="D34" s="28"/>
      <x:c r="E34" s="28"/>
      <x:c r="F34" s="31"/>
      <x:c r="G34" s="32" t="str">
        <x:f>IF(OR(A34="",NOT(ISNUMBER(B34)),NOT(ISNUMBER(F34))),"",F34-B34)</x:f>
      </x:c>
      <x:c r="H34" s="29" t="str">
        <x:f>IF(A34="","",IF(NOT(ISNUMBER(B34)),"記録を確認",IF(NOT(ISNUMBER(F34)),"未入力",IF(G34=0,"一致","差異あり"))))</x:f>
      </x:c>
      <x:c r="I34" s="28"/>
    </x:row>
    <x:row r="35" ht="39" customHeight="1">
      <x:c r="A35" s="29" t="str">
        <x:f>IF(COUNTA(A20,C20:H20)=0,"",IF(A20="","番号未入力",A20))</x:f>
      </x:c>
      <x:c r="B35" s="32" t="str">
        <x:f>IF(A35="","",IF(NOT(ISNUMBER(I20)),"要入力",IF(COUNTIFS($B$8:$B$9,C20)&lt;&gt;1,"拠点確認",IF(COUNT(INDEX($D$8:$D$9,MATCH(C20,$B$8:$B$9,0)))=0,"開始残高未入力",IF(COUNTIFS($C$11:$C$20,C20)&lt;&gt;COUNTIFS($C$11:$C$20,C20,$I$11:$I$20,"&gt;=-1000000000",$I$11:$I$20,"&lt;=1000000000"),"前行要確認",SUMIFS($D$8:$D$9,$B$8:$B$9,C20)+SUMIFS($I$11:$I$20,$C$11:$C$20,C20))))))</x:f>
      </x:c>
      <x:c r="C35" s="31"/>
      <x:c r="D35" s="28"/>
      <x:c r="E35" s="28"/>
      <x:c r="F35" s="31"/>
      <x:c r="G35" s="32" t="str">
        <x:f>IF(OR(A35="",NOT(ISNUMBER(B35)),NOT(ISNUMBER(F35))),"",F35-B35)</x:f>
      </x:c>
      <x:c r="H35" s="29" t="str">
        <x:f>IF(A35="","",IF(NOT(ISNUMBER(B35)),"記録を確認",IF(NOT(ISNUMBER(F35)),"未入力",IF(G35=0,"一致","差異あり"))))</x:f>
      </x:c>
      <x:c r="I35" s="28"/>
    </x:row>
    <x:row r="36" ht="39" customHeight="1">
      <x:c r="A36" s="29" t="str">
        <x:f>IF(COUNTA(A21,C21:H21)=0,"",IF(A21="","番号未入力",A21))</x:f>
      </x:c>
      <x:c r="B36" s="32" t="str">
        <x:f>IF(A36="","",IF(NOT(ISNUMBER(I21)),"要入力",IF(COUNTIFS($B$8:$B$9,C21)&lt;&gt;1,"拠点確認",IF(COUNT(INDEX($D$8:$D$9,MATCH(C21,$B$8:$B$9,0)))=0,"開始残高未入力",IF(COUNTIFS($C$11:$C$21,C21)&lt;&gt;COUNTIFS($C$11:$C$21,C21,$I$11:$I$21,"&gt;=-1000000000",$I$11:$I$21,"&lt;=1000000000"),"前行要確認",SUMIFS($D$8:$D$9,$B$8:$B$9,C21)+SUMIFS($I$11:$I$21,$C$11:$C$21,C21))))))</x:f>
      </x:c>
      <x:c r="C36" s="31"/>
      <x:c r="D36" s="28"/>
      <x:c r="E36" s="28"/>
      <x:c r="F36" s="31"/>
      <x:c r="G36" s="32" t="str">
        <x:f>IF(OR(A36="",NOT(ISNUMBER(B36)),NOT(ISNUMBER(F36))),"",F36-B36)</x:f>
      </x:c>
      <x:c r="H36" s="29" t="str">
        <x:f>IF(A36="","",IF(NOT(ISNUMBER(B36)),"記録を確認",IF(NOT(ISNUMBER(F36)),"未入力",IF(G36=0,"一致","差異あり"))))</x:f>
      </x:c>
      <x:c r="I36" s="28"/>
    </x:row>
    <x:row r="37" ht="39" customHeight="1">
      <x:c r="A37" s="34" t="str">
        <x:f>IF(COUNTA(A22,C22:H22)=0,"",IF(A22="","番号未入力",A22))</x:f>
      </x:c>
      <x:c r="B37" s="37" t="str">
        <x:f>IF(A37="","",IF(NOT(ISNUMBER(I22)),"要入力",IF(COUNTIFS($B$8:$B$9,C22)&lt;&gt;1,"拠点確認",IF(COUNT(INDEX($D$8:$D$9,MATCH(C22,$B$8:$B$9,0)))=0,"開始残高未入力",IF(COUNTIFS($C$11:$C$22,C22)&lt;&gt;COUNTIFS($C$11:$C$22,C22,$I$11:$I$22,"&gt;=-1000000000",$I$11:$I$22,"&lt;=1000000000"),"前行要確認",SUMIFS($D$8:$D$9,$B$8:$B$9,C22)+SUMIFS($I$11:$I$22,$C$11:$C$22,C22))))))</x:f>
      </x:c>
      <x:c r="C37" s="36"/>
      <x:c r="D37" s="33"/>
      <x:c r="E37" s="33"/>
      <x:c r="F37" s="36"/>
      <x:c r="G37" s="37" t="str">
        <x:f>IF(OR(A37="",NOT(ISNUMBER(B37)),NOT(ISNUMBER(F37))),"",F37-B37)</x:f>
      </x:c>
      <x:c r="H37" s="34" t="str">
        <x:f>IF(A37="","",IF(NOT(ISNUMBER(B37)),"記録を確認",IF(NOT(ISNUMBER(F37)),"未入力",IF(G37=0,"一致","差異あり"))))</x:f>
      </x:c>
      <x:c r="I37" s="33"/>
    </x:row>
    <x:row r="38" ht="27" customHeight="1">
      <x:c r="A38" s="4"/>
      <x:c r="B38" s="4"/>
      <x:c r="C38" s="4"/>
      <x:c r="D38" s="4"/>
      <x:c r="E38" s="4"/>
      <x:c r="F38" s="4"/>
      <x:c r="G38" s="4"/>
      <x:c r="H38" s="4"/>
      <x:c r="I38" s="4"/>
    </x:row>
    <x:row r="39" ht="31" customHeight="1">
      <x:c r="A39" s="24" t="str">
        <x:v>照合対象の7個は、想定した入出庫を計算した最終残高です。実棚の数量とは別に扱います。</x:v>
      </x:c>
      <x:c r="B39" s="24"/>
      <x:c r="C39" s="24"/>
      <x:c r="D39" s="24"/>
      <x:c r="E39" s="24"/>
      <x:c r="F39" s="24"/>
      <x:c r="G39" s="24"/>
      <x:c r="H39" s="24"/>
      <x:c r="I39" s="24"/>
    </x:row>
    <x:row r="40" ht="27" customHeight="1">
      <x:c r="A40" s="22" t="str">
        <x:v>実棚との照合</x:v>
      </x:c>
      <x:c r="B40" s="4"/>
      <x:c r="C40" s="4"/>
      <x:c r="D40" s="4"/>
      <x:c r="E40" s="4"/>
      <x:c r="F40" s="4"/>
      <x:c r="G40" s="4"/>
      <x:c r="H40" s="4"/>
      <x:c r="I40" s="4"/>
    </x:row>
    <x:row r="41" ht="32" customHeight="1">
      <x:c r="A41" s="14" t="str">
        <x:v>拠点</x:v>
      </x:c>
      <x:c r="B41" s="14" t="str">
        <x:v>帳簿在庫</x:v>
      </x:c>
      <x:c r="C41" s="14" t="str">
        <x:v>実棚数量</x:v>
      </x:c>
      <x:c r="D41" s="14" t="str">
        <x:v>差</x:v>
      </x:c>
      <x:c r="E41" s="14" t="str">
        <x:v>照合結果</x:v>
      </x:c>
      <x:c r="F41" s="14" t="str">
        <x:v>基準時刻</x:v>
      </x:c>
      <x:c r="G41" s="14" t="str">
        <x:v>確認担当</x:v>
      </x:c>
      <x:c r="H41" s="4" t="str"/>
      <x:c r="I41" s="4" t="str"/>
    </x:row>
    <x:row r="42" ht="38" customHeight="1">
      <x:c r="A42" s="4" t="str">
        <x:f>IF(B8="","",B8)</x:f>
        <x:v>東京</x:v>
      </x:c>
      <x:c r="B42" s="19" t="n">
        <x:f>IF(OR(A42="",$B$5="",$E$5=""),"",IF(COUNTIFS($B$8:$B$9,A42)&lt;&gt;1,"拠点確認",IF(COUNT(INDEX($D$8:$D$9,MATCH(A42,$B$8:$B$9,0)))=0,"開始残高未入力",IF(COUNTIFS($C$11:$C$22,A42)&lt;&gt;COUNTIFS($C$11:$C$22,A42,$I$11:$I$22,"&gt;=-1000000000",$I$11:$I$22,"&lt;=1000000000"),"前行要確認",SUMIFS($D$8:$D$9,$B$8:$B$9,A42)+SUMIFS($I$11:$I$22,$C$11:$C$22,A42)))))</x:f>
        <x:v>7</x:v>
      </x:c>
      <x:c r="C42" s="17"/>
      <x:c r="D42" s="19" t="str">
        <x:f>IF(OR(NOT(ISNUMBER(B42)),NOT(ISNUMBER(C42))),"",C42-B42)</x:f>
      </x:c>
      <x:c r="E42" s="4" t="str">
        <x:f>IF(A42="","",IF(OR(NOT(ISNUMBER(B42)),NOT(ISNUMBER(C42))),"未確認",IF(OR(NOT(ISNUMBER(F42)),G42=""),"日時・担当未入力",IF(F42&lt;MAX($D$11:$D$22),"時刻を確認",IF(D42=0,"一致","差異あり")))))</x:f>
        <x:v>未確認</x:v>
      </x:c>
      <x:c r="F42" s="25"/>
      <x:c r="G42" s="15"/>
      <x:c r="H42" s="4"/>
      <x:c r="I42" s="4"/>
    </x:row>
    <x:row r="43" ht="38" customHeight="1">
      <x:c r="A43" s="4" t="str">
        <x:f>IF(B9="","",B9)</x:f>
        <x:v>大阪</x:v>
      </x:c>
      <x:c r="B43" s="19" t="n">
        <x:f>IF(OR(A43="",$B$5="",$E$5=""),"",IF(COUNTIFS($B$8:$B$9,A43)&lt;&gt;1,"拠点確認",IF(COUNT(INDEX($D$8:$D$9,MATCH(A43,$B$8:$B$9,0)))=0,"開始残高未入力",IF(COUNTIFS($C$11:$C$22,A43)&lt;&gt;COUNTIFS($C$11:$C$22,A43,$I$11:$I$22,"&gt;=-1000000000",$I$11:$I$22,"&lt;=1000000000"),"前行要確認",SUMIFS($D$8:$D$9,$B$8:$B$9,A43)+SUMIFS($I$11:$I$22,$C$11:$C$22,A43)))))</x:f>
        <x:v>7</x:v>
      </x:c>
      <x:c r="C43" s="17"/>
      <x:c r="D43" s="19" t="str">
        <x:f>IF(OR(NOT(ISNUMBER(B43)),NOT(ISNUMBER(C43))),"",C43-B43)</x:f>
      </x:c>
      <x:c r="E43" s="4" t="str">
        <x:f>IF(A43="","",IF(OR(NOT(ISNUMBER(B43)),NOT(ISNUMBER(C43))),"未確認",IF(OR(NOT(ISNUMBER(F43)),G43=""),"日時・担当未入力",IF(F43&lt;MAX($D$11:$D$22),"時刻を確認",IF(D43=0,"一致","差異あり")))))</x:f>
        <x:v>未確認</x:v>
      </x:c>
      <x:c r="F43" s="25"/>
      <x:c r="G43" s="15"/>
      <x:c r="H43" s="4"/>
      <x:c r="I43" s="4"/>
    </x:row>
    <x:row r="44" ht="27" customHeight="1">
      <x:c r="A44" s="4"/>
      <x:c r="B44" s="4"/>
      <x:c r="C44" s="4"/>
      <x:c r="D44" s="4"/>
      <x:c r="E44" s="4"/>
      <x:c r="F44" s="4"/>
      <x:c r="G44" s="4"/>
      <x:c r="H44" s="4"/>
      <x:c r="I44" s="4"/>
    </x:row>
    <x:row r="45" ht="27" customHeight="1">
      <x:c r="A45" s="26" t="str">
        <x:v>出典　NeoLogic 在庫管理合成シナリオ・検証結果 v1（2026年8月2日）</x:v>
      </x:c>
      <x:c r="B45" s="26"/>
      <x:c r="C45" s="26"/>
      <x:c r="D45" s="26"/>
      <x:c r="E45" s="26"/>
      <x:c r="F45" s="26"/>
      <x:c r="G45" s="26"/>
      <x:c r="H45" s="26"/>
      <x:c r="I45" s="26"/>
    </x:row>
    <x:row r="46" ht="27" customHeight="1">
      <x:c r="A46" s="26" t="str">
        <x:v>https://neologic.co.jp/guides/inventory-management-system-design-checklist</x:v>
      </x:c>
      <x:c r="B46" s="26"/>
      <x:c r="C46" s="26"/>
      <x:c r="D46" s="26"/>
      <x:c r="E46" s="26"/>
      <x:c r="F46" s="26"/>
      <x:c r="G46" s="26"/>
      <x:c r="H46" s="26"/>
      <x:c r="I46" s="26"/>
    </x:row>
    <x:row r="47" ht="27" customHeight="1">
      <x:c r="A47" s="26" t="str">
        <x:v>単位の考え方　GS1 Japan https://www.gs1jp.org/standard/identify/gtin/principles.html</x:v>
      </x:c>
      <x:c r="B47" s="26"/>
      <x:c r="C47" s="26"/>
      <x:c r="D47" s="26"/>
      <x:c r="E47" s="26"/>
      <x:c r="F47" s="26"/>
      <x:c r="G47" s="26"/>
      <x:c r="H47" s="26"/>
      <x:c r="I47" s="26"/>
    </x:row>
  </x:sheetData>
  <x:mergeCells>
    <x:mergeCell ref="A24:I24"/>
    <x:mergeCell ref="A40:I40"/>
  </x:mergeCells>
  <x:conditionalFormatting sqref="H26:H37">
    <x:cfRule type="containsText" dxfId="0" priority="1" operator="containsText" text="差異あり"/>
  </x:conditionalFormatting>
  <x:dataValidations count="3">
    <x:dataValidation type="list" sqref="C11:C22">
      <x:formula1>'記入見本'!$B$8:$B$9</x:formula1>
    </x:dataValidation>
    <x:dataValidation type="list" sqref="E11:E22">
      <x:formula1>"入荷,出荷,移動,棚卸調整,入庫取消,出荷取消,返品,破損・廃棄"</x:formula1>
    </x:dataValidation>
    <x:dataValidation type="whole" operator="between" sqref="H11:H22">
      <x:formula1>1</x:formula1>
      <x:formula2>1000000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C19646"/>
  </x:sheetPr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9.4399995803833" hidden="0" customWidth="1"/>
    <x:col min="2" max="2" width="15.5600004196167" hidden="0" customWidth="1"/>
    <x:col min="3" max="3" width="10.890000343322754" hidden="0" customWidth="1"/>
    <x:col min="4" max="4" width="18" hidden="0" customWidth="1"/>
    <x:col min="5" max="5" width="13.779999732971191" hidden="0" customWidth="1"/>
    <x:col min="6" max="6" width="11.109999656677246" hidden="0" customWidth="1"/>
    <x:col min="7" max="7" width="11.109999656677246" hidden="0" customWidth="1"/>
    <x:col min="8" max="8" width="13.109999656677246" hidden="0" customWidth="1"/>
    <x:col min="9" max="9" width="12.670000076293945" hidden="0" customWidth="1"/>
  </x:cols>
  <x:sheetData>
    <x:row r="1" ht="27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2" customHeight="1">
      <x:c r="A2" s="3" t="str">
        <x:v>在庫増減の入力用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1商品・2拠点用。淡い黄色の欄を入力し、日時順に記録します。数量・開始残高は0も入力できます。</x:v>
      </x:c>
      <x:c r="B3" s="5"/>
      <x:c r="C3" s="5"/>
      <x:c r="D3" s="5"/>
      <x:c r="E3" s="5"/>
      <x:c r="F3" s="5"/>
      <x:c r="G3" s="5"/>
      <x:c r="H3" s="5"/>
      <x:c r="I3" s="5"/>
    </x:row>
    <x:row r="4" ht="25" customHeight="1">
      <x:c r="A4" s="2" t="str">
        <x:v>入力行は12行です。数量を基準単位へ換算し、最後の記録と同じ時点の数量を照合してください。</x:v>
      </x:c>
      <x:c r="B4" s="2"/>
      <x:c r="C4" s="2"/>
      <x:c r="D4" s="2"/>
      <x:c r="E4" s="2"/>
      <x:c r="F4" s="2"/>
      <x:c r="G4" s="2"/>
      <x:c r="H4" s="2"/>
      <x:c r="I4" s="2"/>
    </x:row>
    <x:row r="5" ht="27" customHeight="1">
      <x:c r="A5" s="2" t="str">
        <x:v>商品</x:v>
      </x:c>
      <x:c r="B5" s="6"/>
      <x:c r="C5" s="2"/>
      <x:c r="D5" s="2" t="str">
        <x:v>基準単位</x:v>
      </x:c>
      <x:c r="E5" s="6"/>
      <x:c r="F5" s="2"/>
      <x:c r="G5" s="2"/>
      <x:c r="H5" s="2"/>
      <x:c r="I5" s="2"/>
    </x:row>
    <x:row r="6" ht="27" customHeight="1">
      <x:c r="A6" s="2"/>
      <x:c r="B6" s="2"/>
      <x:c r="C6" s="2"/>
      <x:c r="D6" s="2"/>
      <x:c r="E6" s="2"/>
      <x:c r="F6" s="2"/>
      <x:c r="G6" s="2"/>
      <x:c r="H6" s="2"/>
      <x:c r="I6" s="2"/>
    </x:row>
    <x:row r="7" ht="27" customHeight="1">
      <x:c r="A7" s="8" t="str">
        <x:v>商品</x:v>
      </x:c>
      <x:c r="B7" s="8" t="str">
        <x:v>拠点</x:v>
      </x:c>
      <x:c r="C7" s="8" t="str">
        <x:v>基準単位</x:v>
      </x:c>
      <x:c r="D7" s="8" t="str">
        <x:v>開始残高</x:v>
      </x:c>
      <x:c r="E7" s="2"/>
      <x:c r="F7" s="2"/>
      <x:c r="G7" s="2"/>
      <x:c r="H7" s="2"/>
      <x:c r="I7" s="2"/>
    </x:row>
    <x:row r="8" ht="27" customHeight="1">
      <x:c r="A8" s="2" t="str">
        <x:f>IF($B$5="","",$B$5)</x:f>
      </x:c>
      <x:c r="B8" s="6"/>
      <x:c r="C8" s="2" t="str">
        <x:f>IF($E$5="","",$E$5)</x:f>
      </x:c>
      <x:c r="D8" s="10"/>
      <x:c r="E8" s="2"/>
      <x:c r="F8" s="2"/>
      <x:c r="G8" s="2"/>
      <x:c r="H8" s="2"/>
      <x:c r="I8" s="2"/>
    </x:row>
    <x:row r="9" ht="27" customHeight="1">
      <x:c r="A9" s="2" t="str">
        <x:f>IF($B$5="","",$B$5)</x:f>
      </x:c>
      <x:c r="B9" s="6"/>
      <x:c r="C9" s="2" t="str">
        <x:f>IF($E$5="","",$E$5)</x:f>
      </x:c>
      <x:c r="D9" s="10"/>
      <x:c r="E9" s="2"/>
      <x:c r="F9" s="2"/>
      <x:c r="G9" s="2"/>
      <x:c r="H9" s="2"/>
      <x:c r="I9" s="2"/>
    </x:row>
    <x:row r="10" ht="32" customHeight="1">
      <x:c r="A10" s="27" t="str">
        <x:v>記録番号</x:v>
      </x:c>
      <x:c r="B10" s="27" t="str">
        <x:v>商品</x:v>
      </x:c>
      <x:c r="C10" s="27" t="str">
        <x:v>拠点</x:v>
      </x:c>
      <x:c r="D10" s="27" t="str">
        <x:v>日時</x:v>
      </x:c>
      <x:c r="E10" s="27" t="str">
        <x:v>入出庫区分</x:v>
      </x:c>
      <x:c r="F10" s="27" t="str">
        <x:v>入力数量</x:v>
      </x:c>
      <x:c r="G10" s="27" t="str">
        <x:v>入力単位</x:v>
      </x:c>
      <x:c r="H10" s="27" t="str">
        <x:v>換算率</x:v>
      </x:c>
      <x:c r="I10" s="27" t="str">
        <x:v>増減
基準単位</x:v>
      </x:c>
    </x:row>
    <x:row r="11" ht="27" customHeight="1">
      <x:c r="A11" s="28"/>
      <x:c r="B11" s="29" t="str">
        <x:f>IF(OR(A11="",$B$5=""),"",$B$5)</x:f>
      </x:c>
      <x:c r="C11" s="28"/>
      <x:c r="D11" s="30"/>
      <x:c r="E11" s="28"/>
      <x:c r="F11" s="31"/>
      <x:c r="G11" s="28"/>
      <x:c r="H11" s="31"/>
      <x:c r="I11" s="32" t="str">
        <x:f>IF(COUNTA(A11,C11:H11)=0,"",IF(OR(A11="",B11="",C11="",E11="",G11="",$E$5="",NOT(ISNUMBER(D11)),NOT(ISNUMBER(F11)),NOT(ISNUMBER(H11))),"要入力",IF(COUNTIFS($A$11:$A$22,A11)&lt;&gt;1,"番号重複",IF(OR(H11&lt;=0,COUNTIFS($B$8:$B$9,C11)&lt;&gt;1),"要確認",F11*H11))))</x:f>
      </x:c>
    </x:row>
    <x:row r="12" ht="27" customHeight="1">
      <x:c r="A12" s="28"/>
      <x:c r="B12" s="29" t="str">
        <x:f>IF(OR(A12="",$B$5=""),"",$B$5)</x:f>
      </x:c>
      <x:c r="C12" s="28"/>
      <x:c r="D12" s="30"/>
      <x:c r="E12" s="28"/>
      <x:c r="F12" s="31"/>
      <x:c r="G12" s="28"/>
      <x:c r="H12" s="31"/>
      <x:c r="I12" s="32" t="str">
        <x:f>IF(COUNTA(A12,C12:H12)=0,"",IF(OR(A12="",B12="",C12="",E12="",G12="",$E$5="",NOT(ISNUMBER(D12)),NOT(ISNUMBER(F12)),NOT(ISNUMBER(H12))),"要入力",IF(COUNTIFS($A$11:$A$22,A12)&lt;&gt;1,"番号重複",IF(OR(H12&lt;=0,COUNTIFS($B$8:$B$9,C12)&lt;&gt;1),"要確認",F12*H12))))</x:f>
      </x:c>
    </x:row>
    <x:row r="13" ht="27" customHeight="1">
      <x:c r="A13" s="28"/>
      <x:c r="B13" s="29" t="str">
        <x:f>IF(OR(A13="",$B$5=""),"",$B$5)</x:f>
      </x:c>
      <x:c r="C13" s="28"/>
      <x:c r="D13" s="30"/>
      <x:c r="E13" s="28"/>
      <x:c r="F13" s="31"/>
      <x:c r="G13" s="28"/>
      <x:c r="H13" s="31"/>
      <x:c r="I13" s="32" t="str">
        <x:f>IF(COUNTA(A13,C13:H13)=0,"",IF(OR(A13="",B13="",C13="",E13="",G13="",$E$5="",NOT(ISNUMBER(D13)),NOT(ISNUMBER(F13)),NOT(ISNUMBER(H13))),"要入力",IF(COUNTIFS($A$11:$A$22,A13)&lt;&gt;1,"番号重複",IF(OR(H13&lt;=0,COUNTIFS($B$8:$B$9,C13)&lt;&gt;1),"要確認",F13*H13))))</x:f>
      </x:c>
    </x:row>
    <x:row r="14" ht="27" customHeight="1">
      <x:c r="A14" s="28"/>
      <x:c r="B14" s="29" t="str">
        <x:f>IF(OR(A14="",$B$5=""),"",$B$5)</x:f>
      </x:c>
      <x:c r="C14" s="28"/>
      <x:c r="D14" s="30"/>
      <x:c r="E14" s="28"/>
      <x:c r="F14" s="31"/>
      <x:c r="G14" s="28"/>
      <x:c r="H14" s="31"/>
      <x:c r="I14" s="32" t="str">
        <x:f>IF(COUNTA(A14,C14:H14)=0,"",IF(OR(A14="",B14="",C14="",E14="",G14="",$E$5="",NOT(ISNUMBER(D14)),NOT(ISNUMBER(F14)),NOT(ISNUMBER(H14))),"要入力",IF(COUNTIFS($A$11:$A$22,A14)&lt;&gt;1,"番号重複",IF(OR(H14&lt;=0,COUNTIFS($B$8:$B$9,C14)&lt;&gt;1),"要確認",F14*H14))))</x:f>
      </x:c>
    </x:row>
    <x:row r="15" ht="27" customHeight="1">
      <x:c r="A15" s="28"/>
      <x:c r="B15" s="29" t="str">
        <x:f>IF(OR(A15="",$B$5=""),"",$B$5)</x:f>
      </x:c>
      <x:c r="C15" s="28"/>
      <x:c r="D15" s="30"/>
      <x:c r="E15" s="28"/>
      <x:c r="F15" s="31"/>
      <x:c r="G15" s="28"/>
      <x:c r="H15" s="31"/>
      <x:c r="I15" s="32" t="str">
        <x:f>IF(COUNTA(A15,C15:H15)=0,"",IF(OR(A15="",B15="",C15="",E15="",G15="",$E$5="",NOT(ISNUMBER(D15)),NOT(ISNUMBER(F15)),NOT(ISNUMBER(H15))),"要入力",IF(COUNTIFS($A$11:$A$22,A15)&lt;&gt;1,"番号重複",IF(OR(H15&lt;=0,COUNTIFS($B$8:$B$9,C15)&lt;&gt;1),"要確認",F15*H15))))</x:f>
      </x:c>
    </x:row>
    <x:row r="16" ht="27" customHeight="1">
      <x:c r="A16" s="28"/>
      <x:c r="B16" s="29" t="str">
        <x:f>IF(OR(A16="",$B$5=""),"",$B$5)</x:f>
      </x:c>
      <x:c r="C16" s="28"/>
      <x:c r="D16" s="30"/>
      <x:c r="E16" s="28"/>
      <x:c r="F16" s="31"/>
      <x:c r="G16" s="28"/>
      <x:c r="H16" s="31"/>
      <x:c r="I16" s="32" t="str">
        <x:f>IF(COUNTA(A16,C16:H16)=0,"",IF(OR(A16="",B16="",C16="",E16="",G16="",$E$5="",NOT(ISNUMBER(D16)),NOT(ISNUMBER(F16)),NOT(ISNUMBER(H16))),"要入力",IF(COUNTIFS($A$11:$A$22,A16)&lt;&gt;1,"番号重複",IF(OR(H16&lt;=0,COUNTIFS($B$8:$B$9,C16)&lt;&gt;1),"要確認",F16*H16))))</x:f>
      </x:c>
    </x:row>
    <x:row r="17" ht="27" customHeight="1">
      <x:c r="A17" s="28"/>
      <x:c r="B17" s="29" t="str">
        <x:f>IF(OR(A17="",$B$5=""),"",$B$5)</x:f>
      </x:c>
      <x:c r="C17" s="28"/>
      <x:c r="D17" s="30"/>
      <x:c r="E17" s="28"/>
      <x:c r="F17" s="31"/>
      <x:c r="G17" s="28"/>
      <x:c r="H17" s="31"/>
      <x:c r="I17" s="32" t="str">
        <x:f>IF(COUNTA(A17,C17:H17)=0,"",IF(OR(A17="",B17="",C17="",E17="",G17="",$E$5="",NOT(ISNUMBER(D17)),NOT(ISNUMBER(F17)),NOT(ISNUMBER(H17))),"要入力",IF(COUNTIFS($A$11:$A$22,A17)&lt;&gt;1,"番号重複",IF(OR(H17&lt;=0,COUNTIFS($B$8:$B$9,C17)&lt;&gt;1),"要確認",F17*H17))))</x:f>
      </x:c>
    </x:row>
    <x:row r="18" ht="27" customHeight="1">
      <x:c r="A18" s="28"/>
      <x:c r="B18" s="29" t="str">
        <x:f>IF(OR(A18="",$B$5=""),"",$B$5)</x:f>
      </x:c>
      <x:c r="C18" s="28"/>
      <x:c r="D18" s="30"/>
      <x:c r="E18" s="28"/>
      <x:c r="F18" s="31"/>
      <x:c r="G18" s="28"/>
      <x:c r="H18" s="31"/>
      <x:c r="I18" s="32" t="str">
        <x:f>IF(COUNTA(A18,C18:H18)=0,"",IF(OR(A18="",B18="",C18="",E18="",G18="",$E$5="",NOT(ISNUMBER(D18)),NOT(ISNUMBER(F18)),NOT(ISNUMBER(H18))),"要入力",IF(COUNTIFS($A$11:$A$22,A18)&lt;&gt;1,"番号重複",IF(OR(H18&lt;=0,COUNTIFS($B$8:$B$9,C18)&lt;&gt;1),"要確認",F18*H18))))</x:f>
      </x:c>
    </x:row>
    <x:row r="19" ht="27" customHeight="1">
      <x:c r="A19" s="28"/>
      <x:c r="B19" s="29" t="str">
        <x:f>IF(OR(A19="",$B$5=""),"",$B$5)</x:f>
      </x:c>
      <x:c r="C19" s="28"/>
      <x:c r="D19" s="30"/>
      <x:c r="E19" s="28"/>
      <x:c r="F19" s="31"/>
      <x:c r="G19" s="28"/>
      <x:c r="H19" s="31"/>
      <x:c r="I19" s="32" t="str">
        <x:f>IF(COUNTA(A19,C19:H19)=0,"",IF(OR(A19="",B19="",C19="",E19="",G19="",$E$5="",NOT(ISNUMBER(D19)),NOT(ISNUMBER(F19)),NOT(ISNUMBER(H19))),"要入力",IF(COUNTIFS($A$11:$A$22,A19)&lt;&gt;1,"番号重複",IF(OR(H19&lt;=0,COUNTIFS($B$8:$B$9,C19)&lt;&gt;1),"要確認",F19*H19))))</x:f>
      </x:c>
    </x:row>
    <x:row r="20" ht="27" customHeight="1">
      <x:c r="A20" s="28"/>
      <x:c r="B20" s="29" t="str">
        <x:f>IF(OR(A20="",$B$5=""),"",$B$5)</x:f>
      </x:c>
      <x:c r="C20" s="28"/>
      <x:c r="D20" s="30"/>
      <x:c r="E20" s="28"/>
      <x:c r="F20" s="31"/>
      <x:c r="G20" s="28"/>
      <x:c r="H20" s="31"/>
      <x:c r="I20" s="32" t="str">
        <x:f>IF(COUNTA(A20,C20:H20)=0,"",IF(OR(A20="",B20="",C20="",E20="",G20="",$E$5="",NOT(ISNUMBER(D20)),NOT(ISNUMBER(F20)),NOT(ISNUMBER(H20))),"要入力",IF(COUNTIFS($A$11:$A$22,A20)&lt;&gt;1,"番号重複",IF(OR(H20&lt;=0,COUNTIFS($B$8:$B$9,C20)&lt;&gt;1),"要確認",F20*H20))))</x:f>
      </x:c>
    </x:row>
    <x:row r="21" ht="27" customHeight="1">
      <x:c r="A21" s="28"/>
      <x:c r="B21" s="29" t="str">
        <x:f>IF(OR(A21="",$B$5=""),"",$B$5)</x:f>
      </x:c>
      <x:c r="C21" s="28"/>
      <x:c r="D21" s="30"/>
      <x:c r="E21" s="28"/>
      <x:c r="F21" s="31"/>
      <x:c r="G21" s="28"/>
      <x:c r="H21" s="31"/>
      <x:c r="I21" s="32" t="str">
        <x:f>IF(COUNTA(A21,C21:H21)=0,"",IF(OR(A21="",B21="",C21="",E21="",G21="",$E$5="",NOT(ISNUMBER(D21)),NOT(ISNUMBER(F21)),NOT(ISNUMBER(H21))),"要入力",IF(COUNTIFS($A$11:$A$22,A21)&lt;&gt;1,"番号重複",IF(OR(H21&lt;=0,COUNTIFS($B$8:$B$9,C21)&lt;&gt;1),"要確認",F21*H21))))</x:f>
      </x:c>
    </x:row>
    <x:row r="22" ht="27" customHeight="1">
      <x:c r="A22" s="33"/>
      <x:c r="B22" s="34" t="str">
        <x:f>IF(OR(A22="",$B$5=""),"",$B$5)</x:f>
      </x:c>
      <x:c r="C22" s="33"/>
      <x:c r="D22" s="35"/>
      <x:c r="E22" s="33"/>
      <x:c r="F22" s="36"/>
      <x:c r="G22" s="33"/>
      <x:c r="H22" s="36"/>
      <x:c r="I22" s="37" t="str">
        <x:f>IF(COUNTA(A22,C22:H22)=0,"",IF(OR(A22="",B22="",C22="",E22="",G22="",$E$5="",NOT(ISNUMBER(D22)),NOT(ISNUMBER(F22)),NOT(ISNUMBER(H22))),"要入力",IF(COUNTIFS($A$11:$A$22,A22)&lt;&gt;1,"番号重複",IF(OR(H22&lt;=0,COUNTIFS($B$8:$B$9,C22)&lt;&gt;1),"要確認",F22*H22))))</x:f>
      </x:c>
    </x:row>
    <x:row r="23" ht="27" customHeight="1">
      <x:c r="A23" s="4"/>
      <x:c r="B23" s="4"/>
      <x:c r="C23" s="4"/>
      <x:c r="D23" s="4"/>
      <x:c r="E23" s="4"/>
      <x:c r="F23" s="4"/>
      <x:c r="G23" s="4"/>
      <x:c r="H23" s="4"/>
      <x:c r="I23" s="4"/>
    </x:row>
    <x:row r="24" ht="27" customHeight="1">
      <x:c r="A24" s="22" t="str">
        <x:v>理由と数量の照合</x:v>
      </x:c>
      <x:c r="B24" s="4"/>
      <x:c r="C24" s="4"/>
      <x:c r="D24" s="4"/>
      <x:c r="E24" s="4"/>
      <x:c r="F24" s="4"/>
      <x:c r="G24" s="4"/>
      <x:c r="H24" s="4"/>
      <x:c r="I24" s="4"/>
    </x:row>
    <x:row r="25" ht="32" customHeight="1">
      <x:c r="A25" s="27" t="str">
        <x:v>記録番号</x:v>
      </x:c>
      <x:c r="B25" s="27" t="str">
        <x:v>残高
基準単位</x:v>
      </x:c>
      <x:c r="C25" s="27" t="str">
        <x:v>引当
基準単位</x:v>
      </x:c>
      <x:c r="D25" s="27" t="str">
        <x:v>理由</x:v>
      </x:c>
      <x:c r="E25" s="27" t="str">
        <x:v>元記録</x:v>
      </x:c>
      <x:c r="F25" s="27" t="str">
        <x:v>照合対象
基準単位</x:v>
      </x:c>
      <x:c r="G25" s="27" t="str">
        <x:v>差
基準単位</x:v>
      </x:c>
      <x:c r="H25" s="27" t="str">
        <x:v>照合結果</x:v>
      </x:c>
      <x:c r="I25" s="27" t="str">
        <x:v>実環境の結果</x:v>
      </x:c>
    </x:row>
    <x:row r="26" ht="39" customHeight="1">
      <x:c r="A26" s="29" t="str">
        <x:f>IF(COUNTA(A11,C11:H11)=0,"",IF(A11="","番号未入力",A11))</x:f>
      </x:c>
      <x:c r="B26" s="32" t="str">
        <x:f>IF(A26="","",IF(NOT(ISNUMBER(I11)),"要入力",IF(COUNTIFS($B$8:$B$9,C11)&lt;&gt;1,"拠点確認",IF(COUNT(INDEX($D$8:$D$9,MATCH(C11,$B$8:$B$9,0)))=0,"開始残高未入力",IF(COUNTIFS($C$11:$C$11,C11)&lt;&gt;COUNTIFS($C$11:$C$11,C11,$I$11:$I$11,"&gt;=-1000000000",$I$11:$I$11,"&lt;=1000000000"),"前行要確認",SUMIFS($D$8:$D$9,$B$8:$B$9,C11)+SUMIFS($I$11:$I$11,$C$11:$C$11,C11))))))</x:f>
      </x:c>
      <x:c r="C26" s="31"/>
      <x:c r="D26" s="28"/>
      <x:c r="E26" s="28"/>
      <x:c r="F26" s="31"/>
      <x:c r="G26" s="32" t="str">
        <x:f>IF(OR(A26="",NOT(ISNUMBER(B26)),NOT(ISNUMBER(F26))),"",F26-B26)</x:f>
      </x:c>
      <x:c r="H26" s="29" t="str">
        <x:f>IF(A26="","",IF(NOT(ISNUMBER(B26)),"記録を確認",IF(NOT(ISNUMBER(F26)),"未入力",IF(G26=0,"一致","差異あり"))))</x:f>
      </x:c>
      <x:c r="I26" s="28"/>
    </x:row>
    <x:row r="27" ht="39" customHeight="1">
      <x:c r="A27" s="29" t="str">
        <x:f>IF(COUNTA(A12,C12:H12)=0,"",IF(A12="","番号未入力",A12))</x:f>
      </x:c>
      <x:c r="B27" s="32" t="str">
        <x:f>IF(A27="","",IF(NOT(ISNUMBER(I12)),"要入力",IF(COUNTIFS($B$8:$B$9,C12)&lt;&gt;1,"拠点確認",IF(COUNT(INDEX($D$8:$D$9,MATCH(C12,$B$8:$B$9,0)))=0,"開始残高未入力",IF(COUNTIFS($C$11:$C$12,C12)&lt;&gt;COUNTIFS($C$11:$C$12,C12,$I$11:$I$12,"&gt;=-1000000000",$I$11:$I$12,"&lt;=1000000000"),"前行要確認",SUMIFS($D$8:$D$9,$B$8:$B$9,C12)+SUMIFS($I$11:$I$12,$C$11:$C$12,C12))))))</x:f>
      </x:c>
      <x:c r="C27" s="31"/>
      <x:c r="D27" s="28"/>
      <x:c r="E27" s="28"/>
      <x:c r="F27" s="31"/>
      <x:c r="G27" s="32" t="str">
        <x:f>IF(OR(A27="",NOT(ISNUMBER(B27)),NOT(ISNUMBER(F27))),"",F27-B27)</x:f>
      </x:c>
      <x:c r="H27" s="29" t="str">
        <x:f>IF(A27="","",IF(NOT(ISNUMBER(B27)),"記録を確認",IF(NOT(ISNUMBER(F27)),"未入力",IF(G27=0,"一致","差異あり"))))</x:f>
      </x:c>
      <x:c r="I27" s="28"/>
    </x:row>
    <x:row r="28" ht="39" customHeight="1">
      <x:c r="A28" s="29" t="str">
        <x:f>IF(COUNTA(A13,C13:H13)=0,"",IF(A13="","番号未入力",A13))</x:f>
      </x:c>
      <x:c r="B28" s="32" t="str">
        <x:f>IF(A28="","",IF(NOT(ISNUMBER(I13)),"要入力",IF(COUNTIFS($B$8:$B$9,C13)&lt;&gt;1,"拠点確認",IF(COUNT(INDEX($D$8:$D$9,MATCH(C13,$B$8:$B$9,0)))=0,"開始残高未入力",IF(COUNTIFS($C$11:$C$13,C13)&lt;&gt;COUNTIFS($C$11:$C$13,C13,$I$11:$I$13,"&gt;=-1000000000",$I$11:$I$13,"&lt;=1000000000"),"前行要確認",SUMIFS($D$8:$D$9,$B$8:$B$9,C13)+SUMIFS($I$11:$I$13,$C$11:$C$13,C13))))))</x:f>
      </x:c>
      <x:c r="C28" s="31"/>
      <x:c r="D28" s="28"/>
      <x:c r="E28" s="28"/>
      <x:c r="F28" s="31"/>
      <x:c r="G28" s="32" t="str">
        <x:f>IF(OR(A28="",NOT(ISNUMBER(B28)),NOT(ISNUMBER(F28))),"",F28-B28)</x:f>
      </x:c>
      <x:c r="H28" s="29" t="str">
        <x:f>IF(A28="","",IF(NOT(ISNUMBER(B28)),"記録を確認",IF(NOT(ISNUMBER(F28)),"未入力",IF(G28=0,"一致","差異あり"))))</x:f>
      </x:c>
      <x:c r="I28" s="28"/>
    </x:row>
    <x:row r="29" ht="39" customHeight="1">
      <x:c r="A29" s="29" t="str">
        <x:f>IF(COUNTA(A14,C14:H14)=0,"",IF(A14="","番号未入力",A14))</x:f>
      </x:c>
      <x:c r="B29" s="32" t="str">
        <x:f>IF(A29="","",IF(NOT(ISNUMBER(I14)),"要入力",IF(COUNTIFS($B$8:$B$9,C14)&lt;&gt;1,"拠点確認",IF(COUNT(INDEX($D$8:$D$9,MATCH(C14,$B$8:$B$9,0)))=0,"開始残高未入力",IF(COUNTIFS($C$11:$C$14,C14)&lt;&gt;COUNTIFS($C$11:$C$14,C14,$I$11:$I$14,"&gt;=-1000000000",$I$11:$I$14,"&lt;=1000000000"),"前行要確認",SUMIFS($D$8:$D$9,$B$8:$B$9,C14)+SUMIFS($I$11:$I$14,$C$11:$C$14,C14))))))</x:f>
      </x:c>
      <x:c r="C29" s="31"/>
      <x:c r="D29" s="28"/>
      <x:c r="E29" s="28"/>
      <x:c r="F29" s="31"/>
      <x:c r="G29" s="32" t="str">
        <x:f>IF(OR(A29="",NOT(ISNUMBER(B29)),NOT(ISNUMBER(F29))),"",F29-B29)</x:f>
      </x:c>
      <x:c r="H29" s="29" t="str">
        <x:f>IF(A29="","",IF(NOT(ISNUMBER(B29)),"記録を確認",IF(NOT(ISNUMBER(F29)),"未入力",IF(G29=0,"一致","差異あり"))))</x:f>
      </x:c>
      <x:c r="I29" s="28"/>
    </x:row>
    <x:row r="30" ht="39" customHeight="1">
      <x:c r="A30" s="29" t="str">
        <x:f>IF(COUNTA(A15,C15:H15)=0,"",IF(A15="","番号未入力",A15))</x:f>
      </x:c>
      <x:c r="B30" s="32" t="str">
        <x:f>IF(A30="","",IF(NOT(ISNUMBER(I15)),"要入力",IF(COUNTIFS($B$8:$B$9,C15)&lt;&gt;1,"拠点確認",IF(COUNT(INDEX($D$8:$D$9,MATCH(C15,$B$8:$B$9,0)))=0,"開始残高未入力",IF(COUNTIFS($C$11:$C$15,C15)&lt;&gt;COUNTIFS($C$11:$C$15,C15,$I$11:$I$15,"&gt;=-1000000000",$I$11:$I$15,"&lt;=1000000000"),"前行要確認",SUMIFS($D$8:$D$9,$B$8:$B$9,C15)+SUMIFS($I$11:$I$15,$C$11:$C$15,C15))))))</x:f>
      </x:c>
      <x:c r="C30" s="31"/>
      <x:c r="D30" s="28"/>
      <x:c r="E30" s="28"/>
      <x:c r="F30" s="31"/>
      <x:c r="G30" s="32" t="str">
        <x:f>IF(OR(A30="",NOT(ISNUMBER(B30)),NOT(ISNUMBER(F30))),"",F30-B30)</x:f>
      </x:c>
      <x:c r="H30" s="29" t="str">
        <x:f>IF(A30="","",IF(NOT(ISNUMBER(B30)),"記録を確認",IF(NOT(ISNUMBER(F30)),"未入力",IF(G30=0,"一致","差異あり"))))</x:f>
      </x:c>
      <x:c r="I30" s="28"/>
    </x:row>
    <x:row r="31" ht="39" customHeight="1">
      <x:c r="A31" s="29" t="str">
        <x:f>IF(COUNTA(A16,C16:H16)=0,"",IF(A16="","番号未入力",A16))</x:f>
      </x:c>
      <x:c r="B31" s="32" t="str">
        <x:f>IF(A31="","",IF(NOT(ISNUMBER(I16)),"要入力",IF(COUNTIFS($B$8:$B$9,C16)&lt;&gt;1,"拠点確認",IF(COUNT(INDEX($D$8:$D$9,MATCH(C16,$B$8:$B$9,0)))=0,"開始残高未入力",IF(COUNTIFS($C$11:$C$16,C16)&lt;&gt;COUNTIFS($C$11:$C$16,C16,$I$11:$I$16,"&gt;=-1000000000",$I$11:$I$16,"&lt;=1000000000"),"前行要確認",SUMIFS($D$8:$D$9,$B$8:$B$9,C16)+SUMIFS($I$11:$I$16,$C$11:$C$16,C16))))))</x:f>
      </x:c>
      <x:c r="C31" s="31"/>
      <x:c r="D31" s="28"/>
      <x:c r="E31" s="28"/>
      <x:c r="F31" s="31"/>
      <x:c r="G31" s="32" t="str">
        <x:f>IF(OR(A31="",NOT(ISNUMBER(B31)),NOT(ISNUMBER(F31))),"",F31-B31)</x:f>
      </x:c>
      <x:c r="H31" s="29" t="str">
        <x:f>IF(A31="","",IF(NOT(ISNUMBER(B31)),"記録を確認",IF(NOT(ISNUMBER(F31)),"未入力",IF(G31=0,"一致","差異あり"))))</x:f>
      </x:c>
      <x:c r="I31" s="28"/>
    </x:row>
    <x:row r="32" ht="39" customHeight="1">
      <x:c r="A32" s="29" t="str">
        <x:f>IF(COUNTA(A17,C17:H17)=0,"",IF(A17="","番号未入力",A17))</x:f>
      </x:c>
      <x:c r="B32" s="32" t="str">
        <x:f>IF(A32="","",IF(NOT(ISNUMBER(I17)),"要入力",IF(COUNTIFS($B$8:$B$9,C17)&lt;&gt;1,"拠点確認",IF(COUNT(INDEX($D$8:$D$9,MATCH(C17,$B$8:$B$9,0)))=0,"開始残高未入力",IF(COUNTIFS($C$11:$C$17,C17)&lt;&gt;COUNTIFS($C$11:$C$17,C17,$I$11:$I$17,"&gt;=-1000000000",$I$11:$I$17,"&lt;=1000000000"),"前行要確認",SUMIFS($D$8:$D$9,$B$8:$B$9,C17)+SUMIFS($I$11:$I$17,$C$11:$C$17,C17))))))</x:f>
      </x:c>
      <x:c r="C32" s="31"/>
      <x:c r="D32" s="28"/>
      <x:c r="E32" s="28"/>
      <x:c r="F32" s="31"/>
      <x:c r="G32" s="32" t="str">
        <x:f>IF(OR(A32="",NOT(ISNUMBER(B32)),NOT(ISNUMBER(F32))),"",F32-B32)</x:f>
      </x:c>
      <x:c r="H32" s="29" t="str">
        <x:f>IF(A32="","",IF(NOT(ISNUMBER(B32)),"記録を確認",IF(NOT(ISNUMBER(F32)),"未入力",IF(G32=0,"一致","差異あり"))))</x:f>
      </x:c>
      <x:c r="I32" s="28"/>
    </x:row>
    <x:row r="33" ht="39" customHeight="1">
      <x:c r="A33" s="29" t="str">
        <x:f>IF(COUNTA(A18,C18:H18)=0,"",IF(A18="","番号未入力",A18))</x:f>
      </x:c>
      <x:c r="B33" s="32" t="str">
        <x:f>IF(A33="","",IF(NOT(ISNUMBER(I18)),"要入力",IF(COUNTIFS($B$8:$B$9,C18)&lt;&gt;1,"拠点確認",IF(COUNT(INDEX($D$8:$D$9,MATCH(C18,$B$8:$B$9,0)))=0,"開始残高未入力",IF(COUNTIFS($C$11:$C$18,C18)&lt;&gt;COUNTIFS($C$11:$C$18,C18,$I$11:$I$18,"&gt;=-1000000000",$I$11:$I$18,"&lt;=1000000000"),"前行要確認",SUMIFS($D$8:$D$9,$B$8:$B$9,C18)+SUMIFS($I$11:$I$18,$C$11:$C$18,C18))))))</x:f>
      </x:c>
      <x:c r="C33" s="31"/>
      <x:c r="D33" s="28"/>
      <x:c r="E33" s="28"/>
      <x:c r="F33" s="31"/>
      <x:c r="G33" s="32" t="str">
        <x:f>IF(OR(A33="",NOT(ISNUMBER(B33)),NOT(ISNUMBER(F33))),"",F33-B33)</x:f>
      </x:c>
      <x:c r="H33" s="29" t="str">
        <x:f>IF(A33="","",IF(NOT(ISNUMBER(B33)),"記録を確認",IF(NOT(ISNUMBER(F33)),"未入力",IF(G33=0,"一致","差異あり"))))</x:f>
      </x:c>
      <x:c r="I33" s="28"/>
    </x:row>
    <x:row r="34" ht="39" customHeight="1">
      <x:c r="A34" s="29" t="str">
        <x:f>IF(COUNTA(A19,C19:H19)=0,"",IF(A19="","番号未入力",A19))</x:f>
      </x:c>
      <x:c r="B34" s="32" t="str">
        <x:f>IF(A34="","",IF(NOT(ISNUMBER(I19)),"要入力",IF(COUNTIFS($B$8:$B$9,C19)&lt;&gt;1,"拠点確認",IF(COUNT(INDEX($D$8:$D$9,MATCH(C19,$B$8:$B$9,0)))=0,"開始残高未入力",IF(COUNTIFS($C$11:$C$19,C19)&lt;&gt;COUNTIFS($C$11:$C$19,C19,$I$11:$I$19,"&gt;=-1000000000",$I$11:$I$19,"&lt;=1000000000"),"前行要確認",SUMIFS($D$8:$D$9,$B$8:$B$9,C19)+SUMIFS($I$11:$I$19,$C$11:$C$19,C19))))))</x:f>
      </x:c>
      <x:c r="C34" s="31"/>
      <x:c r="D34" s="28"/>
      <x:c r="E34" s="28"/>
      <x:c r="F34" s="31"/>
      <x:c r="G34" s="32" t="str">
        <x:f>IF(OR(A34="",NOT(ISNUMBER(B34)),NOT(ISNUMBER(F34))),"",F34-B34)</x:f>
      </x:c>
      <x:c r="H34" s="29" t="str">
        <x:f>IF(A34="","",IF(NOT(ISNUMBER(B34)),"記録を確認",IF(NOT(ISNUMBER(F34)),"未入力",IF(G34=0,"一致","差異あり"))))</x:f>
      </x:c>
      <x:c r="I34" s="28"/>
    </x:row>
    <x:row r="35" ht="39" customHeight="1">
      <x:c r="A35" s="29" t="str">
        <x:f>IF(COUNTA(A20,C20:H20)=0,"",IF(A20="","番号未入力",A20))</x:f>
      </x:c>
      <x:c r="B35" s="32" t="str">
        <x:f>IF(A35="","",IF(NOT(ISNUMBER(I20)),"要入力",IF(COUNTIFS($B$8:$B$9,C20)&lt;&gt;1,"拠点確認",IF(COUNT(INDEX($D$8:$D$9,MATCH(C20,$B$8:$B$9,0)))=0,"開始残高未入力",IF(COUNTIFS($C$11:$C$20,C20)&lt;&gt;COUNTIFS($C$11:$C$20,C20,$I$11:$I$20,"&gt;=-1000000000",$I$11:$I$20,"&lt;=1000000000"),"前行要確認",SUMIFS($D$8:$D$9,$B$8:$B$9,C20)+SUMIFS($I$11:$I$20,$C$11:$C$20,C20))))))</x:f>
      </x:c>
      <x:c r="C35" s="31"/>
      <x:c r="D35" s="28"/>
      <x:c r="E35" s="28"/>
      <x:c r="F35" s="31"/>
      <x:c r="G35" s="32" t="str">
        <x:f>IF(OR(A35="",NOT(ISNUMBER(B35)),NOT(ISNUMBER(F35))),"",F35-B35)</x:f>
      </x:c>
      <x:c r="H35" s="29" t="str">
        <x:f>IF(A35="","",IF(NOT(ISNUMBER(B35)),"記録を確認",IF(NOT(ISNUMBER(F35)),"未入力",IF(G35=0,"一致","差異あり"))))</x:f>
      </x:c>
      <x:c r="I35" s="28"/>
    </x:row>
    <x:row r="36" ht="39" customHeight="1">
      <x:c r="A36" s="29" t="str">
        <x:f>IF(COUNTA(A21,C21:H21)=0,"",IF(A21="","番号未入力",A21))</x:f>
      </x:c>
      <x:c r="B36" s="32" t="str">
        <x:f>IF(A36="","",IF(NOT(ISNUMBER(I21)),"要入力",IF(COUNTIFS($B$8:$B$9,C21)&lt;&gt;1,"拠点確認",IF(COUNT(INDEX($D$8:$D$9,MATCH(C21,$B$8:$B$9,0)))=0,"開始残高未入力",IF(COUNTIFS($C$11:$C$21,C21)&lt;&gt;COUNTIFS($C$11:$C$21,C21,$I$11:$I$21,"&gt;=-1000000000",$I$11:$I$21,"&lt;=1000000000"),"前行要確認",SUMIFS($D$8:$D$9,$B$8:$B$9,C21)+SUMIFS($I$11:$I$21,$C$11:$C$21,C21))))))</x:f>
      </x:c>
      <x:c r="C36" s="31"/>
      <x:c r="D36" s="28"/>
      <x:c r="E36" s="28"/>
      <x:c r="F36" s="31"/>
      <x:c r="G36" s="32" t="str">
        <x:f>IF(OR(A36="",NOT(ISNUMBER(B36)),NOT(ISNUMBER(F36))),"",F36-B36)</x:f>
      </x:c>
      <x:c r="H36" s="29" t="str">
        <x:f>IF(A36="","",IF(NOT(ISNUMBER(B36)),"記録を確認",IF(NOT(ISNUMBER(F36)),"未入力",IF(G36=0,"一致","差異あり"))))</x:f>
      </x:c>
      <x:c r="I36" s="28"/>
    </x:row>
    <x:row r="37" ht="39" customHeight="1">
      <x:c r="A37" s="34" t="str">
        <x:f>IF(COUNTA(A22,C22:H22)=0,"",IF(A22="","番号未入力",A22))</x:f>
      </x:c>
      <x:c r="B37" s="37" t="str">
        <x:f>IF(A37="","",IF(NOT(ISNUMBER(I22)),"要入力",IF(COUNTIFS($B$8:$B$9,C22)&lt;&gt;1,"拠点確認",IF(COUNT(INDEX($D$8:$D$9,MATCH(C22,$B$8:$B$9,0)))=0,"開始残高未入力",IF(COUNTIFS($C$11:$C$22,C22)&lt;&gt;COUNTIFS($C$11:$C$22,C22,$I$11:$I$22,"&gt;=-1000000000",$I$11:$I$22,"&lt;=1000000000"),"前行要確認",SUMIFS($D$8:$D$9,$B$8:$B$9,C22)+SUMIFS($I$11:$I$22,$C$11:$C$22,C22))))))</x:f>
      </x:c>
      <x:c r="C37" s="36"/>
      <x:c r="D37" s="33"/>
      <x:c r="E37" s="33"/>
      <x:c r="F37" s="36"/>
      <x:c r="G37" s="37" t="str">
        <x:f>IF(OR(A37="",NOT(ISNUMBER(B37)),NOT(ISNUMBER(F37))),"",F37-B37)</x:f>
      </x:c>
      <x:c r="H37" s="34" t="str">
        <x:f>IF(A37="","",IF(NOT(ISNUMBER(B37)),"記録を確認",IF(NOT(ISNUMBER(F37)),"未入力",IF(G37=0,"一致","差異あり"))))</x:f>
      </x:c>
      <x:c r="I37" s="33"/>
    </x:row>
    <x:row r="38" ht="27" customHeight="1">
      <x:c r="A38" s="4"/>
      <x:c r="B38" s="4"/>
      <x:c r="C38" s="4"/>
      <x:c r="D38" s="4"/>
      <x:c r="E38" s="4"/>
      <x:c r="F38" s="4"/>
      <x:c r="G38" s="4"/>
      <x:c r="H38" s="4"/>
      <x:c r="I38" s="4"/>
    </x:row>
    <x:row r="39" ht="31" customHeight="1">
      <x:c r="A39" s="24" t="str">
        <x:v>照合対象には、同じ商品・拠点・単位・時点の数量を別に入力します。差＝照合対象−計算残高。</x:v>
      </x:c>
      <x:c r="B39" s="24"/>
      <x:c r="C39" s="24"/>
      <x:c r="D39" s="24"/>
      <x:c r="E39" s="24"/>
      <x:c r="F39" s="24"/>
      <x:c r="G39" s="24"/>
      <x:c r="H39" s="24"/>
      <x:c r="I39" s="24"/>
    </x:row>
    <x:row r="40" ht="27" customHeight="1">
      <x:c r="A40" s="22" t="str">
        <x:v>実棚との照合</x:v>
      </x:c>
      <x:c r="B40" s="4"/>
      <x:c r="C40" s="4"/>
      <x:c r="D40" s="4"/>
      <x:c r="E40" s="4"/>
      <x:c r="F40" s="4"/>
      <x:c r="G40" s="4"/>
      <x:c r="H40" s="4"/>
      <x:c r="I40" s="4"/>
    </x:row>
    <x:row r="41" ht="32" customHeight="1">
      <x:c r="A41" s="14" t="str">
        <x:v>拠点</x:v>
      </x:c>
      <x:c r="B41" s="14" t="str">
        <x:v>帳簿在庫</x:v>
      </x:c>
      <x:c r="C41" s="14" t="str">
        <x:v>実棚数量</x:v>
      </x:c>
      <x:c r="D41" s="14" t="str">
        <x:v>差</x:v>
      </x:c>
      <x:c r="E41" s="14" t="str">
        <x:v>照合結果</x:v>
      </x:c>
      <x:c r="F41" s="14" t="str">
        <x:v>基準時刻</x:v>
      </x:c>
      <x:c r="G41" s="14" t="str">
        <x:v>確認担当</x:v>
      </x:c>
      <x:c r="H41" s="4" t="str"/>
      <x:c r="I41" s="4" t="str"/>
    </x:row>
    <x:row r="42" ht="38" customHeight="1">
      <x:c r="A42" s="4" t="str">
        <x:f>IF(B8="","",B8)</x:f>
      </x:c>
      <x:c r="B42" s="19" t="str">
        <x:f>IF(OR(A42="",$B$5="",$E$5=""),"",IF(COUNTIFS($B$8:$B$9,A42)&lt;&gt;1,"拠点確認",IF(COUNT(INDEX($D$8:$D$9,MATCH(A42,$B$8:$B$9,0)))=0,"開始残高未入力",IF(COUNTIFS($C$11:$C$22,A42)&lt;&gt;COUNTIFS($C$11:$C$22,A42,$I$11:$I$22,"&gt;=-1000000000",$I$11:$I$22,"&lt;=1000000000"),"前行要確認",SUMIFS($D$8:$D$9,$B$8:$B$9,A42)+SUMIFS($I$11:$I$22,$C$11:$C$22,A42)))))</x:f>
      </x:c>
      <x:c r="C42" s="17"/>
      <x:c r="D42" s="19" t="str">
        <x:f>IF(OR(NOT(ISNUMBER(B42)),NOT(ISNUMBER(C42))),"",C42-B42)</x:f>
      </x:c>
      <x:c r="E42" s="4" t="str">
        <x:f>IF(A42="","",IF(OR(NOT(ISNUMBER(B42)),NOT(ISNUMBER(C42))),"未確認",IF(OR(NOT(ISNUMBER(F42)),G42=""),"日時・担当未入力",IF(F42&lt;MAX($D$11:$D$22),"時刻を確認",IF(D42=0,"一致","差異あり")))))</x:f>
      </x:c>
      <x:c r="F42" s="25"/>
      <x:c r="G42" s="15"/>
      <x:c r="H42" s="4"/>
      <x:c r="I42" s="4"/>
    </x:row>
    <x:row r="43" ht="38" customHeight="1">
      <x:c r="A43" s="4" t="str">
        <x:f>IF(B9="","",B9)</x:f>
      </x:c>
      <x:c r="B43" s="19" t="str">
        <x:f>IF(OR(A43="",$B$5="",$E$5=""),"",IF(COUNTIFS($B$8:$B$9,A43)&lt;&gt;1,"拠点確認",IF(COUNT(INDEX($D$8:$D$9,MATCH(A43,$B$8:$B$9,0)))=0,"開始残高未入力",IF(COUNTIFS($C$11:$C$22,A43)&lt;&gt;COUNTIFS($C$11:$C$22,A43,$I$11:$I$22,"&gt;=-1000000000",$I$11:$I$22,"&lt;=1000000000"),"前行要確認",SUMIFS($D$8:$D$9,$B$8:$B$9,A43)+SUMIFS($I$11:$I$22,$C$11:$C$22,A43)))))</x:f>
      </x:c>
      <x:c r="C43" s="17"/>
      <x:c r="D43" s="19" t="str">
        <x:f>IF(OR(NOT(ISNUMBER(B43)),NOT(ISNUMBER(C43))),"",C43-B43)</x:f>
      </x:c>
      <x:c r="E43" s="4" t="str">
        <x:f>IF(A43="","",IF(OR(NOT(ISNUMBER(B43)),NOT(ISNUMBER(C43))),"未確認",IF(OR(NOT(ISNUMBER(F43)),G43=""),"日時・担当未入力",IF(F43&lt;MAX($D$11:$D$22),"時刻を確認",IF(D43=0,"一致","差異あり")))))</x:f>
      </x:c>
      <x:c r="F43" s="25"/>
      <x:c r="G43" s="15"/>
      <x:c r="H43" s="4"/>
      <x:c r="I43" s="4"/>
    </x:row>
    <x:row r="44" ht="27" customHeight="1">
      <x:c r="A44" s="4"/>
      <x:c r="B44" s="4"/>
      <x:c r="C44" s="4"/>
      <x:c r="D44" s="4"/>
      <x:c r="E44" s="4"/>
      <x:c r="F44" s="4"/>
      <x:c r="G44" s="4"/>
      <x:c r="H44" s="4"/>
      <x:c r="I44" s="4"/>
    </x:row>
    <x:row r="45" ht="27" customHeight="1">
      <x:c r="A45" s="26" t="str">
        <x:v>出典　NeoLogic 在庫管理合成シナリオ・検証結果 v1（2026年8月2日）</x:v>
      </x:c>
      <x:c r="B45" s="26"/>
      <x:c r="C45" s="26"/>
      <x:c r="D45" s="26"/>
      <x:c r="E45" s="26"/>
      <x:c r="F45" s="26"/>
      <x:c r="G45" s="26"/>
      <x:c r="H45" s="26"/>
      <x:c r="I45" s="26"/>
    </x:row>
    <x:row r="46" ht="27" customHeight="1">
      <x:c r="A46" s="26" t="str">
        <x:v>https://neologic.co.jp/guides/inventory-management-system-design-checklist</x:v>
      </x:c>
      <x:c r="B46" s="26"/>
      <x:c r="C46" s="26"/>
      <x:c r="D46" s="26"/>
      <x:c r="E46" s="26"/>
      <x:c r="F46" s="26"/>
      <x:c r="G46" s="26"/>
      <x:c r="H46" s="26"/>
      <x:c r="I46" s="26"/>
    </x:row>
    <x:row r="47" ht="27" customHeight="1">
      <x:c r="A47" s="26" t="str">
        <x:v>単位の考え方　GS1 Japan https://www.gs1jp.org/standard/identify/gtin/principles.html</x:v>
      </x:c>
      <x:c r="B47" s="26"/>
      <x:c r="C47" s="26"/>
      <x:c r="D47" s="26"/>
      <x:c r="E47" s="26"/>
      <x:c r="F47" s="26"/>
      <x:c r="G47" s="26"/>
      <x:c r="H47" s="26"/>
      <x:c r="I47" s="26"/>
    </x:row>
  </x:sheetData>
  <x:mergeCells>
    <x:mergeCell ref="A24:I24"/>
    <x:mergeCell ref="A40:I40"/>
  </x:mergeCells>
  <x:conditionalFormatting sqref="H26:H37">
    <x:cfRule type="containsText" dxfId="1" priority="1" operator="containsText" text="差異あり"/>
  </x:conditionalFormatting>
  <x:dataValidations count="3">
    <x:dataValidation type="list" sqref="C11:C22">
      <x:formula1>'入力用'!$B$8:$B$9</x:formula1>
    </x:dataValidation>
    <x:dataValidation type="list" sqref="E11:E22">
      <x:formula1>"入荷,出荷,移動,棚卸調整,入庫取消,出荷取消,返品,破損・廃棄"</x:formula1>
    </x:dataValidation>
    <x:dataValidation type="whole" operator="between" sqref="H11:H22">
      <x:formula1>1</x:formula1>
      <x:formula2>1000000</x:formula2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24766B"/>
  </x:sheetPr>
  <x:sheetViews>
    <x:sheetView showGridLines="0" workbookViewId="0"/>
  </x:sheetViews>
  <x:sheetFormatPr defaultRowHeight="15"/>
  <x:cols>
    <x:col min="1" max="1" width="19.440000534057617" hidden="0" customWidth="1"/>
    <x:col min="2" max="2" width="15.5600004196167" hidden="0" customWidth="1"/>
    <x:col min="3" max="3" width="10.890000343322754" hidden="0" customWidth="1"/>
    <x:col min="4" max="4" width="18" hidden="0" customWidth="1"/>
    <x:col min="5" max="5" width="13.779999732971191" hidden="0" customWidth="1"/>
    <x:col min="6" max="6" width="11.109999656677246" hidden="0" customWidth="1"/>
    <x:col min="7" max="7" width="11.109999656677246" hidden="0" customWidth="1"/>
    <x:col min="8" max="8" width="13.109999656677246" hidden="0" customWidth="1"/>
    <x:col min="9" max="9" width="12.670000076293945" hidden="0" customWidth="1"/>
  </x:cols>
  <x:sheetData>
    <x:row r="1" ht="27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2" customHeight="1">
      <x:c r="A2" s="3" t="str">
        <x:v>引当と取消と単位換算の確認例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すべて説明用の想定例です。行ごとに同じ開始状態から計算し、実環境の試験結果と分けています。</x:v>
      </x:c>
      <x:c r="B3" s="5"/>
      <x:c r="C3" s="5"/>
      <x:c r="D3" s="5"/>
      <x:c r="E3" s="5"/>
      <x:c r="F3" s="5"/>
      <x:c r="G3" s="5"/>
      <x:c r="H3" s="5"/>
      <x:c r="I3" s="5"/>
    </x:row>
    <x:row r="4" ht="25" customHeight="1">
      <x:c r="A4" s="2" t="str">
        <x:v>引当済みと保留は重複せず、未入荷分は含めません。数量の単位は個です。</x:v>
      </x:c>
      <x:c r="B4" s="2"/>
      <x:c r="C4" s="2"/>
      <x:c r="D4" s="2"/>
      <x:c r="E4" s="2"/>
      <x:c r="F4" s="2"/>
      <x:c r="G4" s="2"/>
      <x:c r="H4" s="2"/>
      <x:c r="I4" s="2"/>
    </x:row>
    <x:row r="5" ht="27" customHeight="1">
      <x:c r="A5" s="2"/>
      <x:c r="B5" s="2"/>
      <x:c r="C5" s="2"/>
      <x:c r="D5" s="2"/>
      <x:c r="E5" s="2"/>
      <x:c r="F5" s="2"/>
      <x:c r="G5" s="2"/>
      <x:c r="H5" s="2"/>
      <x:c r="I5" s="2"/>
    </x:row>
    <x:row r="6" ht="27" customHeight="1">
      <x:c r="A6" s="2" t="str">
        <x:v>開始状態</x:v>
      </x:c>
      <x:c r="B6" s="2" t="str">
        <x:v>帳簿在庫</x:v>
      </x:c>
      <x:c r="C6" s="2" t="str">
        <x:v>引当済み</x:v>
      </x:c>
      <x:c r="D6" s="2" t="str">
        <x:v>保留</x:v>
      </x:c>
      <x:c r="E6" s="2"/>
      <x:c r="F6" s="2"/>
      <x:c r="G6" s="2"/>
      <x:c r="H6" s="2"/>
      <x:c r="I6" s="2"/>
    </x:row>
    <x:row r="7" ht="27" customHeight="1">
      <x:c r="A7" s="2" t="str">
        <x:v>各行に共通</x:v>
      </x:c>
      <x:c r="B7" s="10" t="n">
        <x:v>7</x:v>
      </x:c>
      <x:c r="C7" s="10" t="n">
        <x:v>2</x:v>
      </x:c>
      <x:c r="D7" s="10" t="n">
        <x:v>1</x:v>
      </x:c>
      <x:c r="E7" s="2"/>
      <x:c r="F7" s="2"/>
      <x:c r="G7" s="2"/>
      <x:c r="H7" s="2"/>
      <x:c r="I7" s="2"/>
    </x:row>
    <x:row r="8" ht="27" customHeight="1">
      <x:c r="A8" s="2"/>
      <x:c r="B8" s="2"/>
      <x:c r="C8" s="2"/>
      <x:c r="D8" s="2"/>
      <x:c r="E8" s="2"/>
      <x:c r="F8" s="2"/>
      <x:c r="G8" s="2"/>
      <x:c r="H8" s="2"/>
      <x:c r="I8" s="2"/>
    </x:row>
    <x:row r="9" ht="32" customHeight="1">
      <x:c r="A9" s="14" t="str">
        <x:v>場面</x:v>
      </x:c>
      <x:c r="B9" s="14" t="str">
        <x:v>帳簿の増減</x:v>
      </x:c>
      <x:c r="C9" s="14" t="str">
        <x:v>引当の増減</x:v>
      </x:c>
      <x:c r="D9" s="14" t="str">
        <x:v>保留の増減</x:v>
      </x:c>
      <x:c r="E9" s="14" t="str">
        <x:v>帳簿在庫</x:v>
      </x:c>
      <x:c r="F9" s="14" t="str">
        <x:v>引当済み</x:v>
      </x:c>
      <x:c r="G9" s="14" t="str">
        <x:v>保留</x:v>
      </x:c>
      <x:c r="H9" s="14" t="str">
        <x:v>引当可能数</x:v>
      </x:c>
      <x:c r="I9" s="14" t="str">
        <x:v>実環境の結果</x:v>
      </x:c>
    </x:row>
    <x:row r="10" ht="44" customHeight="1">
      <x:c r="A10" s="4" t="str">
        <x:v>引当2個を取消</x:v>
      </x:c>
      <x:c r="B10" s="17" t="n">
        <x:v>0</x:v>
      </x:c>
      <x:c r="C10" s="17" t="n">
        <x:v>-2</x:v>
      </x:c>
      <x:c r="D10" s="17" t="n">
        <x:v>0</x:v>
      </x:c>
      <x:c r="E10" s="19" t="n">
        <x:f>IF(COUNT($B$7,B10)&lt;&gt;2,"",$B$7+B10)</x:f>
        <x:v>7</x:v>
      </x:c>
      <x:c r="F10" s="19" t="n">
        <x:f>IF(COUNT($C$7,C10)&lt;&gt;2,"",$C$7+C10)</x:f>
        <x:v>0</x:v>
      </x:c>
      <x:c r="G10" s="19" t="n">
        <x:f>IF(COUNT($D$7,D10)&lt;&gt;2,"",$D$7+D10)</x:f>
        <x:v>1</x:v>
      </x:c>
      <x:c r="H10" s="19" t="n">
        <x:f>IF(COUNT(E10:G10)&lt;&gt;3,"",E10-F10-G10)</x:f>
        <x:v>6</x:v>
      </x:c>
      <x:c r="I10" s="15" t="str">
        <x:v>未実施</x:v>
      </x:c>
    </x:row>
    <x:row r="11" ht="44" customHeight="1">
      <x:c r="A11" s="4" t="str">
        <x:v>引当2個を出荷</x:v>
      </x:c>
      <x:c r="B11" s="17" t="n">
        <x:v>-2</x:v>
      </x:c>
      <x:c r="C11" s="17" t="n">
        <x:v>-2</x:v>
      </x:c>
      <x:c r="D11" s="17" t="n">
        <x:v>0</x:v>
      </x:c>
      <x:c r="E11" s="19" t="n">
        <x:f>IF(COUNT($B$7,B11)&lt;&gt;2,"",$B$7+B11)</x:f>
        <x:v>5</x:v>
      </x:c>
      <x:c r="F11" s="19" t="n">
        <x:f>IF(COUNT($C$7,C11)&lt;&gt;2,"",$C$7+C11)</x:f>
        <x:v>0</x:v>
      </x:c>
      <x:c r="G11" s="19" t="n">
        <x:f>IF(COUNT($D$7,D11)&lt;&gt;2,"",$D$7+D11)</x:f>
        <x:v>1</x:v>
      </x:c>
      <x:c r="H11" s="19" t="n">
        <x:f>IF(COUNT(E11:G11)&lt;&gt;3,"",E11-F11-G11)</x:f>
        <x:v>4</x:v>
      </x:c>
      <x:c r="I11" s="15" t="str">
        <x:v>未実施</x:v>
      </x:c>
    </x:row>
    <x:row r="12" ht="44" customHeight="1">
      <x:c r="A12" s="4" t="str">
        <x:v>返品1個を保留</x:v>
      </x:c>
      <x:c r="B12" s="17" t="n">
        <x:v>1</x:v>
      </x:c>
      <x:c r="C12" s="17" t="n">
        <x:v>0</x:v>
      </x:c>
      <x:c r="D12" s="17" t="n">
        <x:v>1</x:v>
      </x:c>
      <x:c r="E12" s="19" t="n">
        <x:f>IF(COUNT($B$7,B12)&lt;&gt;2,"",$B$7+B12)</x:f>
        <x:v>8</x:v>
      </x:c>
      <x:c r="F12" s="19" t="n">
        <x:f>IF(COUNT($C$7,C12)&lt;&gt;2,"",$C$7+C12)</x:f>
        <x:v>2</x:v>
      </x:c>
      <x:c r="G12" s="19" t="n">
        <x:f>IF(COUNT($D$7,D12)&lt;&gt;2,"",$D$7+D12)</x:f>
        <x:v>2</x:v>
      </x:c>
      <x:c r="H12" s="19" t="n">
        <x:f>IF(COUNT(E12:G12)&lt;&gt;3,"",E12-F12-G12)</x:f>
        <x:v>4</x:v>
      </x:c>
      <x:c r="I12" s="15" t="str">
        <x:v>未実施</x:v>
      </x:c>
    </x:row>
    <x:row r="13" ht="44" customHeight="1">
      <x:c r="A13" s="4" t="str">
        <x:v>保留1個を解除</x:v>
      </x:c>
      <x:c r="B13" s="17" t="n">
        <x:v>0</x:v>
      </x:c>
      <x:c r="C13" s="17" t="n">
        <x:v>0</x:v>
      </x:c>
      <x:c r="D13" s="17" t="n">
        <x:v>-1</x:v>
      </x:c>
      <x:c r="E13" s="19" t="n">
        <x:f>IF(COUNT($B$7,B13)&lt;&gt;2,"",$B$7+B13)</x:f>
        <x:v>7</x:v>
      </x:c>
      <x:c r="F13" s="19" t="n">
        <x:f>IF(COUNT($C$7,C13)&lt;&gt;2,"",$C$7+C13)</x:f>
        <x:v>2</x:v>
      </x:c>
      <x:c r="G13" s="19" t="n">
        <x:f>IF(COUNT($D$7,D13)&lt;&gt;2,"",$D$7+D13)</x:f>
        <x:v>0</x:v>
      </x:c>
      <x:c r="H13" s="19" t="n">
        <x:f>IF(COUNT(E13:G13)&lt;&gt;3,"",E13-F13-G13)</x:f>
        <x:v>5</x:v>
      </x:c>
      <x:c r="I13" s="15" t="str">
        <x:v>未実施</x:v>
      </x:c>
    </x:row>
    <x:row r="14" ht="27" customHeight="1">
      <x:c r="A14" s="4"/>
      <x:c r="B14" s="4"/>
      <x:c r="C14" s="4"/>
      <x:c r="D14" s="4"/>
      <x:c r="E14" s="4"/>
      <x:c r="F14" s="4"/>
      <x:c r="G14" s="4"/>
      <x:c r="H14" s="4"/>
      <x:c r="I14" s="4"/>
    </x:row>
    <x:row r="15" ht="27" customHeight="1">
      <x:c r="A15" s="4"/>
      <x:c r="B15" s="4"/>
      <x:c r="C15" s="4"/>
      <x:c r="D15" s="4"/>
      <x:c r="E15" s="4"/>
      <x:c r="F15" s="4"/>
      <x:c r="G15" s="4"/>
      <x:c r="H15" s="4"/>
      <x:c r="I15" s="4"/>
    </x:row>
    <x:row r="16" ht="27" customHeight="1">
      <x:c r="A16" s="24" t="str">
        <x:v>入力した単位を基準単位へそろえる</x:v>
      </x:c>
      <x:c r="B16" s="4"/>
      <x:c r="C16" s="4"/>
      <x:c r="D16" s="4"/>
      <x:c r="E16" s="4"/>
      <x:c r="F16" s="4"/>
      <x:c r="G16" s="4"/>
      <x:c r="H16" s="4"/>
      <x:c r="I16" s="4"/>
    </x:row>
    <x:row r="17" ht="27" customHeight="1">
      <x:c r="A17" s="4"/>
      <x:c r="B17" s="4"/>
      <x:c r="C17" s="4"/>
      <x:c r="D17" s="4"/>
      <x:c r="E17" s="4"/>
      <x:c r="F17" s="4"/>
      <x:c r="G17" s="4"/>
      <x:c r="H17" s="4"/>
      <x:c r="I17" s="4"/>
    </x:row>
    <x:row r="18" ht="32" customHeight="1">
      <x:c r="A18" s="14" t="str">
        <x:v>入力数量</x:v>
      </x:c>
      <x:c r="B18" s="14" t="str">
        <x:v>入力単位</x:v>
      </x:c>
      <x:c r="C18" s="14" t="str">
        <x:v>換算率</x:v>
      </x:c>
      <x:c r="D18" s="14" t="str">
        <x:v>基準単位</x:v>
      </x:c>
      <x:c r="E18" s="14" t="str">
        <x:v>換算後数量</x:v>
      </x:c>
      <x:c r="F18" s="14" t="str">
        <x:v>期待する数量</x:v>
      </x:c>
      <x:c r="G18" s="14" t="str">
        <x:v>差</x:v>
      </x:c>
      <x:c r="H18" s="14" t="str">
        <x:v>照合結果</x:v>
      </x:c>
      <x:c r="I18" s="14" t="str">
        <x:v>実環境の結果</x:v>
      </x:c>
    </x:row>
    <x:row r="19" ht="27" customHeight="1">
      <x:c r="A19" s="17" t="n">
        <x:v>2</x:v>
      </x:c>
      <x:c r="B19" s="15" t="str">
        <x:v>箱</x:v>
      </x:c>
      <x:c r="C19" s="17" t="n">
        <x:v>6</x:v>
      </x:c>
      <x:c r="D19" s="15" t="str">
        <x:v>個</x:v>
      </x:c>
      <x:c r="E19" s="19" t="n">
        <x:f>IF(OR(COUNT(A19,C19)&lt;&gt;2,B19="",D19=""),"",IF(C19&lt;=0,"換算率を確認",A19*C19))</x:f>
        <x:v>12</x:v>
      </x:c>
      <x:c r="F19" s="17" t="n">
        <x:v>12</x:v>
      </x:c>
      <x:c r="G19" s="19" t="n">
        <x:f>IF(COUNT(E19,F19)&lt;&gt;2,"",F19-E19)</x:f>
        <x:v>0</x:v>
      </x:c>
      <x:c r="H19" s="4" t="str">
        <x:f>IF(COUNT(E19,F19)&lt;&gt;2,"未入力",IF(G19=0,"一致","差異あり"))</x:f>
        <x:v>一致</x:v>
      </x:c>
      <x:c r="I19" s="15" t="str">
        <x:v>未実施</x:v>
      </x:c>
    </x:row>
    <x:row r="20" ht="27" customHeight="1">
      <x:c r="A20" s="4"/>
      <x:c r="B20" s="4"/>
      <x:c r="C20" s="4"/>
      <x:c r="D20" s="4"/>
      <x:c r="E20" s="4"/>
      <x:c r="F20" s="4"/>
      <x:c r="G20" s="4"/>
      <x:c r="H20" s="4"/>
      <x:c r="I20" s="4"/>
    </x:row>
    <x:row r="21" ht="27" customHeight="1">
      <x:c r="A21" s="24" t="str">
        <x:v>換算率6は「1箱に6個」の意味です。箱数と個数をそのまま足しません。</x:v>
      </x:c>
      <x:c r="B21" s="24"/>
      <x:c r="C21" s="24"/>
      <x:c r="D21" s="24"/>
      <x:c r="E21" s="24"/>
      <x:c r="F21" s="24"/>
      <x:c r="G21" s="24"/>
      <x:c r="H21" s="24"/>
      <x:c r="I21" s="24"/>
    </x:row>
    <x:row r="22" ht="27" customHeight="1">
      <x:c r="A22" s="4"/>
      <x:c r="B22" s="4"/>
      <x:c r="C22" s="4"/>
      <x:c r="D22" s="4"/>
      <x:c r="E22" s="4"/>
      <x:c r="F22" s="4"/>
      <x:c r="G22" s="4"/>
      <x:c r="H22" s="4"/>
      <x:c r="I22" s="4"/>
    </x:row>
    <x:row r="23" ht="27" customHeight="1">
      <x:c r="A23" s="4"/>
      <x:c r="B23" s="4"/>
      <x:c r="C23" s="4"/>
      <x:c r="D23" s="4"/>
      <x:c r="E23" s="4"/>
      <x:c r="F23" s="4"/>
      <x:c r="G23" s="4"/>
      <x:c r="H23" s="4"/>
      <x:c r="I23" s="4"/>
    </x:row>
    <x:row r="24" ht="27" customHeight="1">
      <x:c r="A24" s="24" t="str">
        <x:v>棚卸差異を確認する想定例</x:v>
      </x:c>
      <x:c r="B24" s="4"/>
      <x:c r="C24" s="4"/>
      <x:c r="D24" s="4"/>
      <x:c r="E24" s="4"/>
      <x:c r="F24" s="4"/>
      <x:c r="G24" s="4"/>
      <x:c r="H24" s="4"/>
      <x:c r="I24" s="4"/>
    </x:row>
    <x:row r="25" ht="27" customHeight="1">
      <x:c r="A25" s="4"/>
      <x:c r="B25" s="4"/>
      <x:c r="C25" s="4"/>
      <x:c r="D25" s="4"/>
      <x:c r="E25" s="4"/>
      <x:c r="F25" s="4"/>
      <x:c r="G25" s="4"/>
      <x:c r="H25" s="4"/>
      <x:c r="I25" s="4"/>
    </x:row>
    <x:row r="26" ht="32" customHeight="1">
      <x:c r="A26" s="14" t="str">
        <x:v>帳簿在庫</x:v>
      </x:c>
      <x:c r="B26" s="14" t="str">
        <x:v>実棚数量</x:v>
      </x:c>
      <x:c r="C26" s="14" t="str">
        <x:v>差</x:v>
      </x:c>
      <x:c r="D26" s="14" t="str">
        <x:v>照合結果</x:v>
      </x:c>
      <x:c r="E26" s="14" t="str">
        <x:v>基準単位</x:v>
      </x:c>
      <x:c r="F26" s="14" t="str">
        <x:v>実環境の結果</x:v>
      </x:c>
      <x:c r="G26" s="4" t="str"/>
      <x:c r="H26" s="4" t="str"/>
      <x:c r="I26" s="4" t="str"/>
    </x:row>
    <x:row r="27" ht="27" customHeight="1">
      <x:c r="A27" s="17" t="n">
        <x:v>7</x:v>
      </x:c>
      <x:c r="B27" s="17" t="n">
        <x:v>6</x:v>
      </x:c>
      <x:c r="C27" s="19" t="n">
        <x:f>IF(COUNT(A27:B27)&lt;&gt;2,"",B27-A27)</x:f>
        <x:v>-1</x:v>
      </x:c>
      <x:c r="D27" s="4" t="str">
        <x:f>IF(COUNT(A27:B27)&lt;&gt;2,"未入力",IF(C27=0,"一致","差異あり"))</x:f>
        <x:v>差異あり</x:v>
      </x:c>
      <x:c r="E27" s="4" t="str">
        <x:v>個</x:v>
      </x:c>
      <x:c r="F27" s="15" t="str">
        <x:v>未実施</x:v>
      </x:c>
      <x:c r="G27" s="4"/>
      <x:c r="H27" s="4"/>
      <x:c r="I27" s="4"/>
    </x:row>
    <x:row r="28" ht="27" customHeight="1">
      <x:c r="A28" s="4"/>
      <x:c r="B28" s="4"/>
      <x:c r="C28" s="4"/>
      <x:c r="D28" s="4"/>
      <x:c r="E28" s="4"/>
      <x:c r="F28" s="4"/>
      <x:c r="G28" s="4"/>
      <x:c r="H28" s="4"/>
      <x:c r="I28" s="4"/>
    </x:row>
    <x:row r="29" ht="27" customHeight="1">
      <x:c r="A29" s="24" t="str">
        <x:v>差は実棚数量−帳簿在庫。調整前に、未入力の出荷や返品、別の棚、単位の違いを確認します。</x:v>
      </x:c>
      <x:c r="B29" s="24"/>
      <x:c r="C29" s="24"/>
      <x:c r="D29" s="24"/>
      <x:c r="E29" s="24"/>
      <x:c r="F29" s="24"/>
      <x:c r="G29" s="24"/>
      <x:c r="H29" s="24"/>
      <x:c r="I29" s="24"/>
    </x:row>
    <x:row r="30" ht="27" customHeight="1">
      <x:c r="A30" s="4"/>
      <x:c r="B30" s="4"/>
      <x:c r="C30" s="4"/>
      <x:c r="D30" s="4"/>
      <x:c r="E30" s="4"/>
      <x:c r="F30" s="4"/>
      <x:c r="G30" s="4"/>
      <x:c r="H30" s="4"/>
      <x:c r="I30" s="4"/>
    </x:row>
    <x:row r="31" ht="27" customHeight="1">
      <x:c r="A31" s="26" t="str">
        <x:v>想定例作成　NeoLogic（2026年9月15日）。上の表で一致しても、在庫システムの動作試験は未実施です。</x:v>
      </x:c>
      <x:c r="B31" s="26"/>
      <x:c r="C31" s="26"/>
      <x:c r="D31" s="26"/>
      <x:c r="E31" s="26"/>
      <x:c r="F31" s="26"/>
      <x:c r="G31" s="26"/>
      <x:c r="H31" s="26"/>
      <x:c r="I31" s="26"/>
    </x:row>
    <x:row r="32" ht="27" customHeight="1">
      <x:c r="A32" s="26" t="str">
        <x:v>単位の出典　https://www.gs1jp.org/standard/identify/gtin/principles.html</x:v>
      </x:c>
      <x:c r="B32" s="26"/>
      <x:c r="C32" s="26"/>
      <x:c r="D32" s="26"/>
      <x:c r="E32" s="26"/>
      <x:c r="F32" s="26"/>
      <x:c r="G32" s="26"/>
      <x:c r="H32" s="26"/>
      <x:c r="I32" s="26"/>
    </x:row>
    <x:row r="33" ht="27" customHeight="1">
      <x:c r="A33" s="4"/>
      <x:c r="B33" s="4"/>
      <x:c r="C33" s="4"/>
      <x:c r="D33" s="4"/>
      <x:c r="E33" s="4"/>
      <x:c r="F33" s="4"/>
      <x:c r="G33" s="4"/>
      <x:c r="H33" s="4"/>
      <x:c r="I33" s="4"/>
    </x:row>
  </x:sheetData>
  <x:conditionalFormatting sqref="D27:D27">
    <x:cfRule type="containsText" dxfId="2" priority="1" operator="containsText" text="差異あり"/>
  </x:conditionalFormatting>
  <x:pageMargins left="0.7" right="0.7" top="0.75" bottom="0.75" header="0.3" footer="0.3"/>
</x:worksheet>
</file>