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18c4e148dd4c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い方" sheetId="1" r:id="R5d93ba9022ae477b"/>
    <x:sheet xmlns:r="http://schemas.openxmlformats.org/officeDocument/2006/relationships" name="仕様書_見本" sheetId="2" r:id="R644ba7fa55df421c"/>
    <x:sheet xmlns:r="http://schemas.openxmlformats.org/officeDocument/2006/relationships" name="仕様書_空欄" sheetId="3" r:id="Rcd371e3597014b84"/>
    <x:sheet xmlns:r="http://schemas.openxmlformats.org/officeDocument/2006/relationships" name="比較票_見本" sheetId="4" r:id="R82ce2fd7e7d34781"/>
    <x:sheet xmlns:r="http://schemas.openxmlformats.org/officeDocument/2006/relationships" name="比較票_空欄" sheetId="5" r:id="R563972c7d0614b8c"/>
    <x:sheet xmlns:r="http://schemas.openxmlformats.org/officeDocument/2006/relationships" name="試用記録" sheetId="6" r:id="R184c0b3b4d0c454d"/>
    <x:sheet xmlns:r="http://schemas.openxmlformats.org/officeDocument/2006/relationships" name="公式仕様" sheetId="7" r:id="Redec816846134bc9"/>
    <x:sheet xmlns:r="http://schemas.openxmlformats.org/officeDocument/2006/relationships" name="出典" sheetId="8" r:id="Rea5be818eaf74a01"/>
    <x:sheet xmlns:r="http://schemas.openxmlformats.org/officeDocument/2006/relationships" name="掲載_仕様" sheetId="9" r:id="Re1ef48677b234fb5"/>
    <x:sheet xmlns:r="http://schemas.openxmlformats.org/officeDocument/2006/relationships" name="掲載_費用" sheetId="10" r:id="R0fbd3bd393ef40e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;[Red]-#,##0;0"/>
    <x:numFmt numFmtId="201" formatCode="#,##0&quot;円&quot;"/>
    <x:numFmt numFmtId="202" formatCode="#,##0&quot;cr&quot;"/>
    <x:numFmt numFmtId="203" formatCode="0&quot;分&quot;"/>
  </x:numFmts>
  <x:fonts count="14">
    <x:font>
      <x:sz val="11"/>
      <x:name val="Carlito"/>
    </x:font>
    <x:font>
      <x:sz val="11"/>
      <x:name val="Noto Sans CJK JP"/>
    </x:font>
    <x:font>
      <x:b/>
      <x:sz val="17"/>
      <x:color rgb="FFFFFFFF"/>
      <x:name val="Noto Sans CJK JP"/>
    </x:font>
    <x:font>
      <x:b/>
      <x:sz val="11"/>
      <x:color rgb="FF203440"/>
      <x:name val="Noto Sans CJK JP"/>
    </x:font>
    <x:font>
      <x:sz val="11"/>
      <x:color rgb="FF203440"/>
      <x:name val="Noto Sans CJK JP"/>
    </x:font>
    <x:font>
      <x:b/>
      <x:sz val="16"/>
      <x:color rgb="FFFFFFFF"/>
      <x:name val="Noto Sans CJK JP"/>
    </x:font>
    <x:font>
      <x:sz val="10"/>
      <x:color rgb="FF566873"/>
      <x:name val="Noto Sans CJK JP"/>
    </x:font>
    <x:font>
      <x:b/>
      <x:sz val="11"/>
      <x:color rgb="FFFFFFFF"/>
      <x:name val="Noto Sans CJK JP"/>
    </x:font>
    <x:font>
      <x:sz val="11"/>
      <x:color rgb="FF165DAB"/>
      <x:name val="Noto Sans CJK JP"/>
    </x:font>
    <x:font>
      <x:b/>
      <x:sz val="12"/>
      <x:color rgb="FFFFFFFF"/>
      <x:name val="Noto Sans CJK JP"/>
    </x:font>
    <x:font>
      <x:b/>
      <x:sz val="20"/>
      <x:color rgb="FFFFFFFF"/>
      <x:name val="Noto Sans CJK JP"/>
    </x:font>
    <x:font>
      <x:sz val="13"/>
      <x:color rgb="FF203440"/>
      <x:name val="Noto Sans CJK JP"/>
    </x:font>
    <x:font>
      <x:b/>
      <x:sz val="19"/>
      <x:color rgb="FFFFFFFF"/>
      <x:name val="Noto Sans CJK JP"/>
    </x:font>
    <x:font>
      <x:b/>
      <x:sz val="13"/>
      <x:color rgb="FF203440"/>
      <x:name val="Noto Sans CJK JP"/>
    </x:font>
  </x:fonts>
  <x:fills count="7">
    <x:fill>
      <x:patternFill patternType="none"/>
    </x:fill>
    <x:fill>
      <x:patternFill patternType="gray125"/>
    </x:fill>
    <x:fill>
      <x:patternFill patternType="solid">
        <x:fgColor rgb="FF163A4C"/>
      </x:patternFill>
    </x:fill>
    <x:fill>
      <x:patternFill patternType="solid">
        <x:fgColor rgb="FFEEF5F6"/>
      </x:patternFill>
    </x:fill>
    <x:fill>
      <x:patternFill patternType="solid">
        <x:fgColor rgb="FF177E89"/>
      </x:patternFill>
    </x:fill>
    <x:fill>
      <x:patternFill patternType="solid">
        <x:fgColor rgb="FFD9ECEF"/>
      </x:patternFill>
    </x:fill>
    <x:fill>
      <x:patternFill patternType="solid">
        <x:fgColor rgb="FFC5E4E6"/>
      </x:patternFill>
    </x:fill>
  </x:fills>
  <x:borders count="2">
    <x:border/>
    <x:border/>
  </x:borders>
  <x:cellStyleXfs count="1">
    <x:xf numFmtId="0" fontId="0" fillId="0" borderId="0"/>
  </x:cellStyleXfs>
  <x:cellXfs count="96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/>
    <x:xf numFmtId="0" fontId="1" fillId="0" borderId="1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2" fillId="2" borderId="0" xfId="0" applyNumberFormat="1" applyFont="1" applyFill="1" applyBorder="1" applyAlignment="1">
      <x:alignment vertical="center" wrapText="1"/>
    </x:xf>
    <x:xf numFmtId="0" fontId="1" fillId="2" borderId="1" xfId="0" applyNumberFormat="1" applyFont="1" applyFill="1" applyBorder="1" applyAlignment="1">
      <x:alignment vertical="center" wrapText="1"/>
    </x:xf>
    <x:xf numFmtId="0" fontId="2" fillId="2" borderId="1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3" fillId="2" borderId="1" xfId="0" applyNumberFormat="1" applyFont="1" applyFill="1" applyBorder="1" applyAlignment="1">
      <x:alignment vertical="center" wrapText="1"/>
    </x:xf>
    <x:xf numFmtId="0" fontId="4" fillId="0" borderId="1" xfId="0" applyNumberFormat="1" applyFont="1" applyFill="1" applyBorder="1" applyAlignment="1">
      <x:alignment vertical="center" wrapText="1"/>
    </x:xf>
    <x:xf numFmtId="0" fontId="4" fillId="0" borderId="1" xfId="0" applyNumberFormat="1" applyFont="1" applyFill="1" applyBorder="1"/>
    <x:xf numFmtId="0" fontId="4" fillId="0" borderId="1" xfId="0" applyNumberFormat="1" applyFont="1" applyFill="1" applyBorder="1" applyAlignment="1">
      <x:alignment wrapText="1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1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1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 applyAlignment="1">
      <x:alignment vertical="center" wrapText="1"/>
    </x:xf>
    <x:xf numFmtId="0" fontId="3" fillId="3" borderId="1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1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 wrapText="1"/>
    </x:xf>
    <x:xf numFmtId="0" fontId="6" fillId="0" borderId="1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center" wrapText="1"/>
    </x:xf>
    <x:xf numFmtId="0" fontId="7" fillId="4" borderId="0" xfId="0" applyNumberFormat="1" applyFont="1" applyFill="1" applyBorder="1" applyAlignment="1">
      <x:alignment vertical="center" wrapText="1"/>
    </x:xf>
    <x:xf numFmtId="0" fontId="4" fillId="4" borderId="1" xfId="0" applyNumberFormat="1" applyFont="1" applyFill="1" applyBorder="1" applyAlignment="1">
      <x:alignment vertical="center" wrapText="1"/>
    </x:xf>
    <x:xf numFmtId="0" fontId="7" fillId="4" borderId="1" xfId="0" applyNumberFormat="1" applyFont="1" applyFill="1" applyBorder="1" applyAlignment="1">
      <x:alignment vertical="center" wrapText="1"/>
    </x:xf>
    <x:xf numFmtId="0" fontId="8" fillId="0" borderId="0" xfId="0" applyNumberFormat="1" applyFont="1" applyFill="1" applyBorder="1" applyAlignment="1">
      <x:alignment vertical="center" wrapText="1"/>
    </x:xf>
    <x:xf numFmtId="0" fontId="8" fillId="3" borderId="0" xfId="0" applyNumberFormat="1" applyFont="1" applyFill="1" applyBorder="1" applyAlignment="1">
      <x:alignment vertical="center" wrapText="1"/>
    </x:xf>
    <x:xf numFmtId="0" fontId="8" fillId="0" borderId="1" xfId="0" applyNumberFormat="1" applyFont="1" applyFill="1" applyBorder="1" applyAlignment="1">
      <x:alignment vertical="center" wrapText="1"/>
    </x:xf>
    <x:xf numFmtId="0" fontId="8" fillId="3" borderId="1" xfId="0" applyNumberFormat="1" applyFont="1" applyFill="1" applyBorder="1" applyAlignment="1">
      <x:alignment vertical="center" wrapText="1"/>
    </x:xf>
    <x:xf numFmtId="200" fontId="8" fillId="0" borderId="0" xfId="0" applyNumberFormat="1" applyFont="1" applyFill="1" applyBorder="1" applyAlignment="1">
      <x:alignment vertical="center" wrapText="1"/>
    </x:xf>
    <x:xf numFmtId="200" fontId="8" fillId="3" borderId="0" xfId="0" applyNumberFormat="1" applyFont="1" applyFill="1" applyBorder="1" applyAlignment="1">
      <x:alignment vertical="center" wrapText="1"/>
    </x:xf>
    <x:xf numFmtId="200" fontId="8" fillId="0" borderId="1" xfId="0" applyNumberFormat="1" applyFont="1" applyFill="1" applyBorder="1" applyAlignment="1">
      <x:alignment vertical="center" wrapText="1"/>
    </x:xf>
    <x:xf numFmtId="200" fontId="8" fillId="3" borderId="1" xfId="0" applyNumberFormat="1" applyFont="1" applyFill="1" applyBorder="1" applyAlignment="1">
      <x:alignment vertical="center" wrapText="1"/>
    </x:xf>
    <x:xf numFmtId="200" fontId="3" fillId="0" borderId="0" xfId="0" applyNumberFormat="1" applyFont="1" applyFill="1" applyBorder="1" applyAlignment="1">
      <x:alignment vertical="center" wrapText="1"/>
    </x:xf>
    <x:xf numFmtId="200" fontId="3" fillId="0" borderId="1" xfId="0" applyNumberFormat="1" applyFont="1" applyFill="1" applyBorder="1" applyAlignment="1">
      <x:alignment vertical="center" wrapText="1"/>
    </x:xf>
    <x:xf numFmtId="200" fontId="3" fillId="3" borderId="0" xfId="0" applyNumberFormat="1" applyFont="1" applyFill="1" applyBorder="1" applyAlignment="1">
      <x:alignment vertical="center" wrapText="1"/>
    </x:xf>
    <x:xf numFmtId="200" fontId="3" fillId="3" borderId="1" xfId="0" applyNumberFormat="1" applyFont="1" applyFill="1" applyBorder="1" applyAlignment="1">
      <x:alignment vertical="center" wrapText="1"/>
    </x:xf>
    <x:xf numFmtId="0" fontId="4" fillId="5" borderId="0" xfId="0" applyNumberFormat="1" applyFont="1" applyFill="1" applyBorder="1" applyAlignment="1">
      <x:alignment vertical="center" wrapText="1"/>
    </x:xf>
    <x:xf numFmtId="200" fontId="3" fillId="5" borderId="0" xfId="0" applyNumberFormat="1" applyFont="1" applyFill="1" applyBorder="1" applyAlignment="1">
      <x:alignment vertical="center" wrapText="1"/>
    </x:xf>
    <x:xf numFmtId="0" fontId="4" fillId="5" borderId="1" xfId="0" applyNumberFormat="1" applyFont="1" applyFill="1" applyBorder="1" applyAlignment="1">
      <x:alignment vertical="center" wrapText="1"/>
    </x:xf>
    <x:xf numFmtId="200" fontId="3" fillId="5" borderId="1" xfId="0" applyNumberFormat="1" applyFont="1" applyFill="1" applyBorder="1" applyAlignment="1">
      <x:alignment vertical="center" wrapText="1"/>
    </x:xf>
    <x:xf numFmtId="0" fontId="4" fillId="6" borderId="0" xfId="0" applyNumberFormat="1" applyFont="1" applyFill="1" applyBorder="1" applyAlignment="1">
      <x:alignment vertical="center" wrapText="1"/>
    </x:xf>
    <x:xf numFmtId="200" fontId="3" fillId="6" borderId="0" xfId="0" applyNumberFormat="1" applyFont="1" applyFill="1" applyBorder="1" applyAlignment="1">
      <x:alignment vertical="center" wrapText="1"/>
    </x:xf>
    <x:xf numFmtId="0" fontId="4" fillId="6" borderId="1" xfId="0" applyNumberFormat="1" applyFont="1" applyFill="1" applyBorder="1" applyAlignment="1">
      <x:alignment vertical="center" wrapText="1"/>
    </x:xf>
    <x:xf numFmtId="200" fontId="3" fillId="6" borderId="1" xfId="0" applyNumberFormat="1" applyFont="1" applyFill="1" applyBorder="1" applyAlignment="1">
      <x:alignment vertical="center" wrapText="1"/>
    </x:xf>
    <x:xf numFmtId="200" fontId="8" fillId="4" borderId="0" xfId="0" applyNumberFormat="1" applyFont="1" applyFill="1" applyBorder="1" applyAlignment="1">
      <x:alignment vertical="center" wrapText="1"/>
    </x:xf>
    <x:xf numFmtId="0" fontId="9" fillId="4" borderId="0" xfId="0" applyNumberFormat="1" applyFont="1" applyFill="1" applyBorder="1" applyAlignment="1">
      <x:alignment vertical="center" wrapText="1"/>
    </x:xf>
    <x:xf numFmtId="200" fontId="9" fillId="4" borderId="0" xfId="0" applyNumberFormat="1" applyFont="1" applyFill="1" applyBorder="1" applyAlignment="1">
      <x:alignment vertical="center" wrapText="1"/>
    </x:xf>
    <x:xf numFmtId="200" fontId="8" fillId="4" borderId="1" xfId="0" applyNumberFormat="1" applyFont="1" applyFill="1" applyBorder="1" applyAlignment="1">
      <x:alignment vertical="center" wrapText="1"/>
    </x:xf>
    <x:xf numFmtId="0" fontId="9" fillId="4" borderId="1" xfId="0" applyNumberFormat="1" applyFont="1" applyFill="1" applyBorder="1" applyAlignment="1">
      <x:alignment vertical="center" wrapText="1"/>
    </x:xf>
    <x:xf numFmtId="200" fontId="9" fillId="4" borderId="1" xfId="0" applyNumberFormat="1" applyFont="1" applyFill="1" applyBorder="1" applyAlignment="1">
      <x:alignment vertical="center" wrapText="1"/>
    </x:xf>
    <x:xf numFmtId="0" fontId="10" fillId="2" borderId="0" xfId="0" applyNumberFormat="1" applyFont="1" applyFill="1" applyBorder="1" applyAlignment="1">
      <x:alignment vertical="center" wrapText="1"/>
    </x:xf>
    <x:xf numFmtId="0" fontId="10" fillId="2" borderId="1" xfId="0" applyNumberFormat="1" applyFont="1" applyFill="1" applyBorder="1" applyAlignment="1">
      <x:alignment vertical="center" wrapText="1"/>
    </x:xf>
    <x:xf numFmtId="0" fontId="11" fillId="0" borderId="0" xfId="0" applyNumberFormat="1" applyFont="1" applyFill="1" applyBorder="1" applyAlignment="1">
      <x:alignment vertical="center" wrapText="1"/>
    </x:xf>
    <x:xf numFmtId="0" fontId="11" fillId="0" borderId="1" xfId="0" applyNumberFormat="1" applyFont="1" applyFill="1" applyBorder="1" applyAlignment="1">
      <x:alignment vertical="center" wrapText="1"/>
    </x:xf>
    <x:xf numFmtId="0" fontId="11" fillId="3" borderId="0" xfId="0" applyNumberFormat="1" applyFont="1" applyFill="1" applyBorder="1" applyAlignment="1">
      <x:alignment vertical="center" wrapText="1"/>
    </x:xf>
    <x:xf numFmtId="0" fontId="11" fillId="3" borderId="1" xfId="0" applyNumberFormat="1" applyFont="1" applyFill="1" applyBorder="1" applyAlignment="1">
      <x:alignment vertical="center" wrapText="1"/>
    </x:xf>
    <x:xf numFmtId="0" fontId="12" fillId="2" borderId="0" xfId="0" applyNumberFormat="1" applyFont="1" applyFill="1" applyBorder="1" applyAlignment="1">
      <x:alignment vertical="center" wrapText="1"/>
    </x:xf>
    <x:xf numFmtId="0" fontId="12" fillId="2" borderId="1" xfId="0" applyNumberFormat="1" applyFont="1" applyFill="1" applyBorder="1" applyAlignment="1">
      <x:alignment vertical="center" wrapText="1"/>
    </x:xf>
    <x:xf numFmtId="201" fontId="11" fillId="3" borderId="0" xfId="0" applyNumberFormat="1" applyFont="1" applyFill="1" applyBorder="1" applyAlignment="1">
      <x:alignment vertical="center" wrapText="1"/>
    </x:xf>
    <x:xf numFmtId="201" fontId="11" fillId="3" borderId="1" xfId="0" applyNumberFormat="1" applyFont="1" applyFill="1" applyBorder="1" applyAlignment="1">
      <x:alignment vertical="center" wrapText="1"/>
    </x:xf>
    <x:xf numFmtId="201" fontId="11" fillId="0" borderId="0" xfId="0" applyNumberFormat="1" applyFont="1" applyFill="1" applyBorder="1" applyAlignment="1">
      <x:alignment vertical="center" wrapText="1"/>
    </x:xf>
    <x:xf numFmtId="201" fontId="11" fillId="0" borderId="1" xfId="0" applyNumberFormat="1" applyFont="1" applyFill="1" applyBorder="1" applyAlignment="1">
      <x:alignment vertical="center" wrapText="1"/>
    </x:xf>
    <x:xf numFmtId="202" fontId="11" fillId="0" borderId="0" xfId="0" applyNumberFormat="1" applyFont="1" applyFill="1" applyBorder="1" applyAlignment="1">
      <x:alignment vertical="center" wrapText="1"/>
    </x:xf>
    <x:xf numFmtId="202" fontId="11" fillId="0" borderId="1" xfId="0" applyNumberFormat="1" applyFont="1" applyFill="1" applyBorder="1" applyAlignment="1">
      <x:alignment vertical="center" wrapText="1"/>
    </x:xf>
    <x:xf numFmtId="203" fontId="11" fillId="0" borderId="0" xfId="0" applyNumberFormat="1" applyFont="1" applyFill="1" applyBorder="1" applyAlignment="1">
      <x:alignment vertical="center" wrapText="1"/>
    </x:xf>
    <x:xf numFmtId="203" fontId="11" fillId="0" borderId="1" xfId="0" applyNumberFormat="1" applyFont="1" applyFill="1" applyBorder="1" applyAlignment="1">
      <x:alignment vertical="center" wrapText="1"/>
    </x:xf>
    <x:xf numFmtId="0" fontId="11" fillId="6" borderId="0" xfId="0" applyNumberFormat="1" applyFont="1" applyFill="1" applyBorder="1" applyAlignment="1">
      <x:alignment vertical="center" wrapText="1"/>
    </x:xf>
    <x:xf numFmtId="201" fontId="11" fillId="6" borderId="0" xfId="0" applyNumberFormat="1" applyFont="1" applyFill="1" applyBorder="1" applyAlignment="1">
      <x:alignment vertical="center" wrapText="1"/>
    </x:xf>
    <x:xf numFmtId="0" fontId="13" fillId="6" borderId="0" xfId="0" applyNumberFormat="1" applyFont="1" applyFill="1" applyBorder="1" applyAlignment="1">
      <x:alignment vertical="center" wrapText="1"/>
    </x:xf>
    <x:xf numFmtId="201" fontId="13" fillId="6" borderId="0" xfId="0" applyNumberFormat="1" applyFont="1" applyFill="1" applyBorder="1" applyAlignment="1">
      <x:alignment vertical="center" wrapText="1"/>
    </x:xf>
    <x:xf numFmtId="0" fontId="11" fillId="6" borderId="1" xfId="0" applyNumberFormat="1" applyFont="1" applyFill="1" applyBorder="1" applyAlignment="1">
      <x:alignment vertical="center" wrapText="1"/>
    </x:xf>
    <x:xf numFmtId="201" fontId="11" fillId="6" borderId="1" xfId="0" applyNumberFormat="1" applyFont="1" applyFill="1" applyBorder="1" applyAlignment="1">
      <x:alignment vertical="center" wrapText="1"/>
    </x:xf>
    <x:xf numFmtId="0" fontId="13" fillId="6" borderId="1" xfId="0" applyNumberFormat="1" applyFont="1" applyFill="1" applyBorder="1" applyAlignment="1">
      <x:alignment vertical="center" wrapText="1"/>
    </x:xf>
    <x:xf numFmtId="201" fontId="13" fillId="6" borderId="1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horizontal="center" vertical="center" wrapText="1"/>
    </x:xf>
    <x:xf numFmtId="0" fontId="4" fillId="5" borderId="0" xfId="0" applyNumberFormat="1" applyFont="1" applyFill="1" applyBorder="1" applyAlignment="1">
      <x:alignment horizontal="center" vertical="center" wrapText="1"/>
    </x:xf>
    <x:xf numFmtId="0" fontId="4" fillId="6" borderId="0" xfId="0" applyNumberFormat="1" applyFont="1" applyFill="1" applyBorder="1" applyAlignment="1">
      <x:alignment horizontal="center" vertical="center" wrapText="1"/>
    </x:xf>
    <x:xf numFmtId="0" fontId="9" fillId="4" borderId="0" xfId="0" applyNumberFormat="1" applyFont="1" applyFill="1" applyBorder="1" applyAlignment="1">
      <x:alignment horizontal="center" vertical="center" wrapText="1"/>
    </x:xf>
    <x:xf numFmtId="0" fontId="4" fillId="0" borderId="1" xfId="0" applyNumberFormat="1" applyFont="1" applyFill="1" applyBorder="1" applyAlignment="1">
      <x:alignment horizontal="center" vertical="center" wrapText="1"/>
    </x:xf>
    <x:xf numFmtId="0" fontId="4" fillId="3" borderId="1" xfId="0" applyNumberFormat="1" applyFont="1" applyFill="1" applyBorder="1" applyAlignment="1">
      <x:alignment horizontal="center" vertical="center" wrapText="1"/>
    </x:xf>
    <x:xf numFmtId="0" fontId="4" fillId="5" borderId="1" xfId="0" applyNumberFormat="1" applyFont="1" applyFill="1" applyBorder="1" applyAlignment="1">
      <x:alignment horizontal="center" vertical="center" wrapText="1"/>
    </x:xf>
    <x:xf numFmtId="0" fontId="4" fillId="6" borderId="1" xfId="0" applyNumberFormat="1" applyFont="1" applyFill="1" applyBorder="1" applyAlignment="1">
      <x:alignment horizontal="center" vertical="center" wrapText="1"/>
    </x:xf>
    <x:xf numFmtId="0" fontId="9" fillId="4" borderId="1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  <x:dxfs count="2">
    <x:dxf>
      <x:fill>
        <x:patternFill>
          <x:bgColor rgb="FFFFF2D5"/>
        </x:patternFill>
      </x:fill>
    </x:dxf>
    <x:dxf>
      <x:fill>
        <x:patternFill>
          <x:bgColor rgb="FFFFF2D5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c4f674016646e1" /><Relationship Type="http://schemas.openxmlformats.org/officeDocument/2006/relationships/theme" Target="/xl/theme/theme1.xml" Id="R7824792d820e4a26" /><Relationship Type="http://schemas.openxmlformats.org/officeDocument/2006/relationships/sharedStrings" Target="/xl/sharedStrings.xml" Id="R7509d5f21912493e" /><Relationship Type="http://schemas.openxmlformats.org/officeDocument/2006/relationships/worksheet" Target="/xl/worksheets/sheet1.xml" Id="R5d93ba9022ae477b" /><Relationship Type="http://schemas.openxmlformats.org/officeDocument/2006/relationships/worksheet" Target="/xl/worksheets/sheet2.xml" Id="R644ba7fa55df421c" /><Relationship Type="http://schemas.openxmlformats.org/officeDocument/2006/relationships/worksheet" Target="/xl/worksheets/sheet3.xml" Id="Rcd371e3597014b84" /><Relationship Type="http://schemas.openxmlformats.org/officeDocument/2006/relationships/worksheet" Target="/xl/worksheets/sheet4.xml" Id="R82ce2fd7e7d34781" /><Relationship Type="http://schemas.openxmlformats.org/officeDocument/2006/relationships/worksheet" Target="/xl/worksheets/sheet5.xml" Id="R563972c7d0614b8c" /><Relationship Type="http://schemas.openxmlformats.org/officeDocument/2006/relationships/worksheet" Target="/xl/worksheets/sheet6.xml" Id="R184c0b3b4d0c454d" /><Relationship Type="http://schemas.openxmlformats.org/officeDocument/2006/relationships/worksheet" Target="/xl/worksheets/sheet7.xml" Id="Redec816846134bc9" /><Relationship Type="http://schemas.openxmlformats.org/officeDocument/2006/relationships/worksheet" Target="/xl/worksheets/sheet8.xml" Id="Rea5be818eaf74a01" /><Relationship Type="http://schemas.openxmlformats.org/officeDocument/2006/relationships/worksheet" Target="/xl/worksheets/sheet9.xml" Id="Re1ef48677b234fb5" /><Relationship Type="http://schemas.openxmlformats.org/officeDocument/2006/relationships/worksheet" Target="/xl/worksheets/sheet10.xml" Id="R0fbd3bd393ef40e2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25" hidden="0" customWidth="1"/>
    <x:col min="2" max="2" width="34" hidden="0" customWidth="1"/>
    <x:col min="3" max="3" width="34" hidden="0" customWidth="1"/>
  </x:cols>
  <x:sheetData>
    <x:row r="1" ht="42" customHeight="1">
      <x:c r="A1" s="20" t="str">
        <x:v>TOOL05｜制作仕様書と費用比較票</x:v>
      </x:c>
      <x:c r="B1" s="20"/>
      <x:c r="C1" s="20"/>
    </x:row>
    <x:row r="2" ht="48" customHeight="1">
      <x:c r="A2" s="30" t="str">
        <x:v>見本・空欄版・公式仕様・掲載用要約を収録。数値の試算と実際の採用可否を分けます。</x:v>
      </x:c>
      <x:c r="B2" s="30"/>
      <x:c r="C2" s="30"/>
    </x:row>
    <x:row r="3" ht="70" customHeight="1">
      <x:c r="A3" s="24" t="str">
        <x:v>目的</x:v>
      </x:c>
      <x:c r="B3" s="13" t="str">
        <x:v>完成条件を先に決め、生成＋修正の工程と費用を比較する。</x:v>
      </x:c>
      <x:c r="C3" s="13" t="str">
        <x:v>素材1の編集元／v1.0</x:v>
      </x:c>
    </x:row>
    <x:row r="4" ht="70" customHeight="1">
      <x:c r="A4" s="25" t="str">
        <x:v>確認日</x:v>
      </x:c>
      <x:c r="B4" s="22" t="str">
        <x:v>2026-09-15</x:v>
      </x:c>
      <x:c r="C4" s="22" t="str">
        <x:v>公開一次資料＋架空の説明例</x:v>
      </x:c>
    </x:row>
    <x:row r="5" ht="70" customHeight="1">
      <x:c r="A5" s="24" t="str">
        <x:v>重要</x:v>
      </x:c>
      <x:c r="B5" s="13" t="str">
        <x:v>品質・生成回数・作業時間の製品比較は未実測。</x:v>
      </x:c>
      <x:c r="C5" s="13" t="str">
        <x:v>表の安さは使用許可や品質合格を意味しない。</x:v>
      </x:c>
    </x:row>
    <x:row r="6" ht="70" customHeight="1">
      <x:c r="A6" s="25" t="str">
        <x:v>1｜仕様を固定</x:v>
      </x:c>
      <x:c r="B6" s="22" t="str">
        <x:v>「仕様書_空欄」に納品サイズ、色・文字の変更、保持対象を記入。</x:v>
      </x:c>
      <x:c r="C6" s="22" t="str">
        <x:v>不明欄は「不明」と表示。</x:v>
      </x:c>
    </x:row>
    <x:row r="7" ht="70" customHeight="1">
      <x:c r="A7" s="24" t="str">
        <x:v>2｜契約を特定</x:v>
      </x:c>
      <x:c r="B7" s="13" t="str">
        <x:v>利用経路、契約、モデル、地域、版、根拠URLを記録。</x:v>
      </x:c>
      <x:c r="C7" s="13" t="str">
        <x:v>同じモデルでも契約経路を混同しない。</x:v>
      </x:c>
    </x:row>
    <x:row r="8" ht="70" customHeight="1">
      <x:c r="A8" s="25" t="str">
        <x:v>3｜費用を入力</x:v>
      </x:c>
      <x:c r="B8" s="22" t="str">
        <x:v>「比較票_空欄」の青文字セルへ入力する。</x:v>
      </x:c>
      <x:c r="C8" s="22" t="str">
        <x:v>派生値は黒字の数式。数量は0以上、追加単位は正数。</x:v>
      </x:c>
    </x:row>
    <x:row r="9" ht="70" customHeight="1">
      <x:c r="A9" s="24" t="str">
        <x:v>4｜結果を記録</x:v>
      </x:c>
      <x:c r="B9" s="13" t="str">
        <x:v>「試用記録」で同一指示と最適化試用を区別する。</x:v>
      </x:c>
      <x:c r="C9" s="13" t="str">
        <x:v>未記録の数値セルは空欄。未記録＝0ではない。</x:v>
      </x:c>
    </x:row>
    <x:row r="10" ht="70" customHeight="1">
      <x:c r="A10" s="25" t="str">
        <x:v>5｜判断</x:v>
      </x:c>
      <x:c r="B10" s="22" t="str">
        <x:v>必須条件と利用条件を満たす候補だけ、現金支出・時間換算を比較。</x:v>
      </x:c>
      <x:c r="C10" s="22" t="str">
        <x:v>不明や不合格が残れば採用保留。</x:v>
      </x:c>
    </x:row>
    <x:row r="11" ht="70" customHeight="1">
      <x:c r="A11" s="24" t="str">
        <x:v>計算モデル</x:v>
      </x:c>
      <x:c r="B11" s="13" t="str">
        <x:v>1か月・1人・1案件。月額は1案件へ全額計上。すべて仮定、円は税抜。</x:v>
      </x:c>
      <x:c r="C11" s="13" t="str">
        <x:v>別単位・パックがない料金体系にはそのまま使わない。</x:v>
      </x:c>
    </x:row>
    <x:row r="12" ht="70" customHeight="1">
      <x:c r="A12" s="25" t="str">
        <x:v>現金支出</x:v>
      </x:c>
      <x:c r="B12" s="22" t="str">
        <x:v>月額＋編集ソフト代＋追加パック購入額。</x:v>
      </x:c>
      <x:c r="C12" s="22" t="str">
        <x:v>含有クレジットを別途課金しない。</x:v>
      </x:c>
    </x:row>
    <x:row r="13" ht="70" customHeight="1">
      <x:c r="A13" s="24" t="str">
        <x:v>総費用</x:v>
      </x:c>
      <x:c r="B13" s="13" t="str">
        <x:v>現金支出＋実作業分数÷60×人件費換算単価。</x:v>
      </x:c>
      <x:c r="C13" s="13" t="str">
        <x:v>会計上の原価を確定するものではない。</x:v>
      </x:c>
    </x:row>
    <x:row r="14" ht="70" customHeight="1">
      <x:c r="A14" s="25" t="str">
        <x:v>時間の扱い</x:v>
      </x:c>
      <x:c r="B14" s="22" t="str">
        <x:v>準備・初稿・色変更・文字修正・動画編集・確認・習得を重複なく分類。</x:v>
      </x:c>
      <x:c r="C14" s="22" t="str">
        <x:v>待ち時間は別記。待ちながら別作業できる場合の二重計上を避ける。</x:v>
      </x:c>
    </x:row>
    <x:row r="15" ht="70" customHeight="1">
      <x:c r="A15" s="24" t="str">
        <x:v>感度確認</x:v>
      </x:c>
      <x:c r="B15" s="13" t="str">
        <x:v>見本Bの習得時間に80分加えると総費用12,000円。A11,000円より高い。</x:v>
      </x:c>
      <x:c r="C15" s="13" t="str">
        <x:v>基本例はB8,000円、A11,000円。</x:v>
      </x:c>
    </x:row>
    <x:row r="16" ht="70" customHeight="1">
      <x:c r="A16" s="25" t="str">
        <x:v>空欄版</x:v>
      </x:c>
      <x:c r="B16" s="22" t="str">
        <x:v>入力数値を0で埋めず、必要入力がそろうまで式は空欄を返す。</x:v>
      </x:c>
      <x:c r="C16" s="22" t="str">
        <x:v>入力不足・誤入力は状態欄で確認。</x:v>
      </x:c>
    </x:row>
    <x:row r="17" ht="70" customHeight="1">
      <x:c r="A17" s="24" t="str">
        <x:v>公式仕様</x:v>
      </x:c>
      <x:c r="B17" s="13" t="str">
        <x:v>「公式仕様」から「出典」の一次資料に照合。</x:v>
      </x:c>
      <x:c r="C17" s="13" t="str">
        <x:v>価格表や性能順位ではない。</x:v>
      </x:c>
    </x:row>
    <x:row r="18" ht="70" customHeight="1">
      <x:c r="A18" s="25" t="str">
        <x:v>掲載PNG</x:v>
      </x:c>
      <x:c r="B18" s="22" t="str">
        <x:v>「掲載_仕様」「掲載_費用」は同じ素材1の掲載用要約。</x:v>
      </x:c>
      <x:c r="C18" s="22" t="str">
        <x:v>詳しい仕様・式は見本と空欄版に保持。</x:v>
      </x:c>
    </x:row>
    <x:row r="19" ht="70" customHeight="1">
      <x:c r="A19" s="24" t="str">
        <x:v>出典・仮定</x:v>
      </x:c>
      <x:c r="B19" s="13" t="str">
        <x:v>公式値にはURL。架空入力には「説明用仮定／実在プランではない」と記載。</x:v>
      </x:c>
      <x:c r="C19" s="13" t="str">
        <x:v>一般的な効率化率を示さない。</x:v>
      </x:c>
    </x:row>
    <x:row r="20" ht="70" customHeight="1">
      <x:c r="A20" s="25" t="str">
        <x:v>更新</x:v>
      </x:c>
      <x:c r="B20" s="22" t="str">
        <x:v>モデル、対象契約、クレジット、尺、公開・学習条件の変更時に再確認。</x:v>
      </x:c>
      <x:c r="C20" s="22" t="str">
        <x:v>候補URLへの公開や本番変更は行っていない。</x:v>
      </x:c>
    </x:row>
    <x:row r="21" ht="70" customHeight="1">
      <x:c r="A21" s="13" t="str">
        <x:v>掲載PNGの再出力</x:v>
      </x:c>
      <x:c r="B21" s="13" t="str">
        <x:v>同梱のTOOL05_掲載PNG再出力.pyで、XLSXの掲載用2シートから再出力できます。</x:v>
      </x:c>
      <x:c r="C21" s="13" t="str">
        <x:v>Excelで変更後は再計算して保存してから実行。</x:v>
      </x:c>
    </x:row>
    <x:row r="22" ht="34" customHeight="1">
      <x:c r="A22" s="13"/>
      <x:c r="B22" s="13"/>
      <x:c r="C22" s="13"/>
    </x:row>
    <x:row r="23" ht="34" customHeight="1">
      <x:c r="A23" s="13"/>
      <x:c r="B23" s="13"/>
      <x:c r="C23" s="13"/>
    </x:row>
    <x:row r="24" ht="34" customHeight="1">
      <x:c r="A24" s="13"/>
      <x:c r="B24" s="13"/>
      <x:c r="C24" s="13"/>
    </x:row>
    <x:row r="25" ht="34" customHeight="1">
      <x:c r="A25" s="13"/>
      <x:c r="B25" s="13"/>
      <x:c r="C25" s="13"/>
    </x:row>
  </x:sheetData>
  <x:mergeCells>
    <x:mergeCell ref="A1:C1"/>
    <x:mergeCell ref="A2:C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46" hidden="0" customWidth="1"/>
    <x:col min="3" max="3" width="17" hidden="0" customWidth="1"/>
    <x:col min="4" max="4" width="43" hidden="0" customWidth="1"/>
  </x:cols>
  <x:sheetData>
    <x:row r="1" ht="42" customHeight="1">
      <x:c r="A1" s="20" t="str">
        <x:v>制作仕様書｜架空の記入例</x:v>
      </x:c>
      <x:c r="B1" s="20"/>
      <x:c r="C1" s="20"/>
      <x:c r="D1" s="20"/>
    </x:row>
    <x:row r="2" ht="42" customHeight="1">
      <x:c r="A2" s="30" t="str">
        <x:v>空欄版は記入欄を空欄、状態を「不明」で開始。見本も実測・使用許可を示しません。</x:v>
      </x:c>
      <x:c r="B2" s="30"/>
      <x:c r="C2" s="30"/>
      <x:c r="D2" s="30"/>
    </x:row>
    <x:row r="3" ht="34" customHeight="1">
      <x:c r="A3" s="13"/>
      <x:c r="B3" s="13"/>
      <x:c r="C3" s="13"/>
      <x:c r="D3" s="13"/>
    </x:row>
    <x:row r="4" ht="34" customHeight="1">
      <x:c r="A4" s="13"/>
      <x:c r="B4" s="13"/>
      <x:c r="C4" s="13"/>
      <x:c r="D4" s="13"/>
    </x:row>
    <x:row r="5" ht="34" customHeight="1">
      <x:c r="A5" s="13"/>
      <x:c r="B5" s="13"/>
      <x:c r="C5" s="13"/>
      <x:c r="D5" s="13"/>
    </x:row>
    <x:row r="6" ht="32" customHeight="1">
      <x:c r="A6" s="33" t="str">
        <x:v>比較項目</x:v>
      </x:c>
      <x:c r="B6" s="33" t="str">
        <x:v>記入内容</x:v>
      </x:c>
      <x:c r="C6" s="33" t="str">
        <x:v>確認状態</x:v>
      </x:c>
      <x:c r="D6" s="33" t="str">
        <x:v>確認方法・条件外</x:v>
      </x:c>
    </x:row>
    <x:row r="7" ht="74" customHeight="1">
      <x:c r="A7" s="13" t="str">
        <x:v>案件</x:v>
      </x:c>
      <x:c r="B7" s="36" t="str">
        <x:v>例：架空の卓上ライト「灯り01」／社外向け</x:v>
      </x:c>
      <x:c r="C7" s="36" t="str">
        <x:v>不明</x:v>
      </x:c>
      <x:c r="D7" s="13" t="str">
        <x:v>実在の製品・案件ではない</x:v>
      </x:c>
    </x:row>
    <x:row r="8" ht="74" customHeight="1">
      <x:c r="A8" s="22" t="str">
        <x:v>用途と制作本数</x:v>
      </x:c>
      <x:c r="B8" s="37" t="str">
        <x:v>Web告知図1枚＋紹介動画1本</x:v>
      </x:c>
      <x:c r="C8" s="37" t="str">
        <x:v>不明</x:v>
      </x:c>
      <x:c r="D8" s="22" t="str">
        <x:v>制作物ごとに完成条件を固定</x:v>
      </x:c>
    </x:row>
    <x:row r="9" ht="74" customHeight="1">
      <x:c r="A9" s="13" t="str">
        <x:v>納品サイズ・形式</x:v>
      </x:c>
      <x:c r="B9" s="36" t="str">
        <x:v>画像1200×675px PNG／動画1920×1080px MP4</x:v>
      </x:c>
      <x:c r="C9" s="36" t="str">
        <x:v>不明</x:v>
      </x:c>
      <x:c r="D9" s="13" t="str">
        <x:v>縦横比16:9、色空間sRGBを想定</x:v>
      </x:c>
    </x:row>
    <x:row r="10" ht="74" customHeight="1">
      <x:c r="A10" s="22" t="str">
        <x:v>生成時の条件</x:v>
      </x:c>
      <x:c r="B10" s="37" t="str">
        <x:v>画像1536×1024px（仮定）／動画1080p・5秒×2カット</x:v>
      </x:c>
      <x:c r="C10" s="37" t="str">
        <x:v>不明</x:v>
      </x:c>
      <x:c r="D10" s="22" t="str">
        <x:v>選択サービスの対応は別確認</x:v>
      </x:c>
    </x:row>
    <x:row r="11" ht="74" customHeight="1">
      <x:c r="A11" s="13" t="str">
        <x:v>動画尺・fps・音声</x:v>
      </x:c>
      <x:c r="B11" s="36" t="str">
        <x:v>完成10秒、24fps、無音</x:v>
      </x:c>
      <x:c r="C11" s="36" t="str">
        <x:v>不明</x:v>
      </x:c>
      <x:c r="D11" s="13" t="str">
        <x:v>音声・音楽を追加する場合は権利と費用を追加</x:v>
      </x:c>
    </x:row>
    <x:row r="12" ht="74" customHeight="1">
      <x:c r="A12" s="22" t="str">
        <x:v>文字の内容</x:v>
      </x:c>
      <x:c r="B12" s="37" t="str">
        <x:v>修正前「新しい灯り」→修正後「毎日の灯り」</x:v>
      </x:c>
      <x:c r="C12" s="37" t="str">
        <x:v>不明</x:v>
      </x:c>
      <x:c r="D12" s="22" t="str">
        <x:v>画像の文字レイヤー／動画の編集可能な字幕</x:v>
      </x:c>
    </x:row>
    <x:row r="13" ht="74" customHeight="1">
      <x:c r="A13" s="13" t="str">
        <x:v>色だけ変更</x:v>
      </x:c>
      <x:c r="B13" s="36" t="str">
        <x:v>商品本体の青だけを白にする</x:v>
      </x:c>
      <x:c r="C13" s="36" t="str">
        <x:v>不明</x:v>
      </x:c>
      <x:c r="D13" s="13" t="str">
        <x:v>輪郭・スイッチ・背景・影は変えない</x:v>
      </x:c>
    </x:row>
    <x:row r="14" ht="74" customHeight="1">
      <x:c r="A14" s="22" t="str">
        <x:v>文字だけ修正</x:v>
      </x:c>
      <x:c r="B14" s="37" t="str">
        <x:v>見出しだけ差し替える</x:v>
      </x:c>
      <x:c r="C14" s="37" t="str">
        <x:v>不明</x:v>
      </x:c>
      <x:c r="D14" s="22" t="str">
        <x:v>商品・背景・配置は変えない</x:v>
      </x:c>
    </x:row>
    <x:row r="15" ht="74" customHeight="1">
      <x:c r="A15" s="13" t="str">
        <x:v>一貫性</x:v>
      </x:c>
      <x:c r="B15" s="36" t="str">
        <x:v>2カットで同一形状・スイッチ位置を維持</x:v>
      </x:c>
      <x:c r="C15" s="36" t="str">
        <x:v>不明</x:v>
      </x:c>
      <x:c r="D15" s="13" t="str">
        <x:v>試用で合否判定。保持精度は未実測</x:v>
      </x:c>
    </x:row>
    <x:row r="16" ht="74" customHeight="1">
      <x:c r="A16" s="22" t="str">
        <x:v>編集先・納品元</x:v>
      </x:c>
      <x:c r="B16" s="37" t="str">
        <x:v>画像は背景・商品・文字を分離／動画は字幕編集可能なプロジェクト</x:v>
      </x:c>
      <x:c r="C16" s="37" t="str">
        <x:v>不明</x:v>
      </x:c>
      <x:c r="D16" s="22" t="str">
        <x:v>採用ソフト名・バージョン・フォント参照を納品時に記録</x:v>
      </x:c>
    </x:row>
    <x:row r="17" ht="74" customHeight="1">
      <x:c r="A17" s="13" t="str">
        <x:v>素材の権利</x:v>
      </x:c>
      <x:c r="B17" s="36" t="str">
        <x:v>権利を持つ参照素材のみ使う想定</x:v>
      </x:c>
      <x:c r="C17" s="36" t="str">
        <x:v>不明</x:v>
      </x:c>
      <x:c r="D17" s="13" t="str">
        <x:v>本番素材の許諾証跡は未取得</x:v>
      </x:c>
    </x:row>
    <x:row r="18" ht="74" customHeight="1">
      <x:c r="A18" s="22" t="str">
        <x:v>商用利用</x:v>
      </x:c>
      <x:c r="B18" s="37" t="str">
        <x:v>採用する機能・モデル・契約の規約を確認</x:v>
      </x:c>
      <x:c r="C18" s="37" t="str">
        <x:v>不明</x:v>
      </x:c>
      <x:c r="D18" s="22" t="str">
        <x:v>利用可＝第三者権利処理済みではない</x:v>
      </x:c>
    </x:row>
    <x:row r="19" ht="74" customHeight="1">
      <x:c r="A19" s="13" t="str">
        <x:v>公開・学習条件</x:v>
      </x:c>
      <x:c r="B19" s="36" t="str">
        <x:v>非公開保存、共有範囲、学習利用を別に確認</x:v>
      </x:c>
      <x:c r="C19" s="36" t="str">
        <x:v>不明</x:v>
      </x:c>
      <x:c r="D19" s="13" t="str">
        <x:v>具体的契約は未選定</x:v>
      </x:c>
    </x:row>
    <x:row r="20" ht="74" customHeight="1">
      <x:c r="A20" s="22" t="str">
        <x:v>表示条件</x:v>
      </x:c>
      <x:c r="B20" s="37" t="str">
        <x:v>透かし／Content Credentials／媒体のAI表示を別確認</x:v>
      </x:c>
      <x:c r="C20" s="37" t="str">
        <x:v>不明</x:v>
      </x:c>
      <x:c r="D20" s="22" t="str">
        <x:v>不明なら掲載保留</x:v>
      </x:c>
    </x:row>
    <x:row r="21" ht="74" customHeight="1">
      <x:c r="A21" s="13" t="str">
        <x:v>利用経路・地域</x:v>
      </x:c>
      <x:c r="B21" s="36" t="str">
        <x:v>日本から利用する契約経路を記録</x:v>
      </x:c>
      <x:c r="C21" s="36" t="str">
        <x:v>不明</x:v>
      </x:c>
      <x:c r="D21" s="13" t="str">
        <x:v>直接契約／統合サービス／APIを混ぜない</x:v>
      </x:c>
    </x:row>
    <x:row r="22" ht="74" customHeight="1">
      <x:c r="A22" s="22" t="str">
        <x:v>料金・生成上限</x:v>
      </x:c>
      <x:c r="B22" s="37" t="str">
        <x:v>見本の仮定は比較票_見本に収録</x:v>
      </x:c>
      <x:c r="C22" s="37" t="str">
        <x:v>不明</x:v>
      </x:c>
      <x:c r="D22" s="22" t="str">
        <x:v>実在サービス料金は未採用</x:v>
      </x:c>
    </x:row>
    <x:row r="23" ht="74" customHeight="1">
      <x:c r="A23" s="13" t="str">
        <x:v>採用判断</x:v>
      </x:c>
      <x:c r="B23" s="36" t="str">
        <x:v>完成条件合格と利用条件確認が前提</x:v>
      </x:c>
      <x:c r="C23" s="36" t="str">
        <x:v>不明</x:v>
      </x:c>
      <x:c r="D23" s="13" t="str">
        <x:v>見積が安くても不明のまま採用しない</x:v>
      </x:c>
    </x:row>
    <x:row r="24" ht="74" customHeight="1">
      <x:c r="A24" s="22" t="str">
        <x:v>確認日・版</x:v>
      </x:c>
      <x:c r="B24" s="37" t="str">
        <x:v>2026-09-15／架空仕様書v1.0</x:v>
      </x:c>
      <x:c r="C24" s="37" t="str">
        <x:v>不明</x:v>
      </x:c>
      <x:c r="D24" s="22" t="str">
        <x:v>本番では契約・モデルの版を記録</x:v>
      </x:c>
    </x:row>
    <x:row r="25" ht="108" customHeight="1">
      <x:c r="A25" s="13" t="str">
        <x:v>根拠URL</x:v>
      </x:c>
      <x:c r="B25" s="36" t="str">
        <x:v>https://helpx.adobe.com/firefly/web/get-started/learn-the-basics/adobe-firefly-faq.html
https://www.bunka.go.jp/seisaku/chosakuken/pdf/94097701_01.pdf</x:v>
      </x:c>
      <x:c r="C25" s="36" t="str">
        <x:v>不明</x:v>
      </x:c>
      <x:c r="D25" s="13" t="str">
        <x:v>仕様の数値は説明用仮定。URLは利用条件の確認観点を支える</x:v>
      </x:c>
    </x:row>
    <x:row r="26" ht="74" customHeight="1">
      <x:c r="A26" s="22" t="str">
        <x:v>条件外・未確認</x:v>
      </x:c>
      <x:c r="B26" s="37" t="str">
        <x:v>品質、所要時間、実際の契約、素材の許諾は未検証</x:v>
      </x:c>
      <x:c r="C26" s="37" t="str">
        <x:v>不明</x:v>
      </x:c>
      <x:c r="D26" s="22" t="str">
        <x:v>ネイティブ1080p必須で拡大不可なら720p生成は条件外</x:v>
      </x:c>
    </x:row>
    <x:row r="27" ht="34" customHeight="1">
      <x:c r="A27" s="13"/>
      <x:c r="B27" s="13"/>
      <x:c r="C27" s="13"/>
      <x:c r="D27" s="13"/>
    </x:row>
    <x:row r="28" ht="50" customHeight="1">
      <x:c r="A28" s="30" t="str">
        <x:v>料金や規約を契約窓口・管理画面で確認し、参照URLと確認日を更新してから採用してください。</x:v>
      </x:c>
      <x:c r="B28" s="30"/>
      <x:c r="C28" s="30"/>
      <x:c r="D28" s="30"/>
    </x:row>
    <x:row r="29" ht="34" customHeight="1">
      <x:c r="A29" s="13"/>
      <x:c r="B29" s="13"/>
      <x:c r="C29" s="13"/>
      <x:c r="D29" s="13"/>
    </x:row>
  </x:sheetData>
  <x:mergeCells>
    <x:mergeCell ref="A1:D1"/>
    <x:mergeCell ref="A2:D2"/>
    <x:mergeCell ref="A28:D28"/>
  </x:mergeCells>
  <x:dataValidations count="1">
    <x:dataValidation type="list" sqref="C7:C26">
      <x:formula1>"不明,確認済み,条件付き,条件外"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46" hidden="0" customWidth="1"/>
    <x:col min="3" max="3" width="17" hidden="0" customWidth="1"/>
    <x:col min="4" max="4" width="43" hidden="0" customWidth="1"/>
  </x:cols>
  <x:sheetData>
    <x:row r="1" ht="42" customHeight="1">
      <x:c r="A1" s="20" t="str">
        <x:v>制作仕様書｜空欄版</x:v>
      </x:c>
      <x:c r="B1" s="20"/>
      <x:c r="C1" s="20"/>
      <x:c r="D1" s="20"/>
    </x:row>
    <x:row r="2" ht="42" customHeight="1">
      <x:c r="A2" s="30" t="str">
        <x:v>空欄版は記入欄を空欄、状態を「不明」で開始。見本も実測・使用許可を示しません。</x:v>
      </x:c>
      <x:c r="B2" s="30"/>
      <x:c r="C2" s="30"/>
      <x:c r="D2" s="30"/>
    </x:row>
    <x:row r="3" ht="34" customHeight="1">
      <x:c r="A3" s="13"/>
      <x:c r="B3" s="13"/>
      <x:c r="C3" s="13"/>
      <x:c r="D3" s="13"/>
    </x:row>
    <x:row r="4" ht="34" customHeight="1">
      <x:c r="A4" s="13"/>
      <x:c r="B4" s="13"/>
      <x:c r="C4" s="13"/>
      <x:c r="D4" s="13"/>
    </x:row>
    <x:row r="5" ht="34" customHeight="1">
      <x:c r="A5" s="13"/>
      <x:c r="B5" s="13"/>
      <x:c r="C5" s="13"/>
      <x:c r="D5" s="13"/>
    </x:row>
    <x:row r="6" ht="32" customHeight="1">
      <x:c r="A6" s="33" t="str">
        <x:v>比較項目</x:v>
      </x:c>
      <x:c r="B6" s="33" t="str">
        <x:v>記入内容</x:v>
      </x:c>
      <x:c r="C6" s="33" t="str">
        <x:v>確認状態</x:v>
      </x:c>
      <x:c r="D6" s="33" t="str">
        <x:v>確認方法・条件外</x:v>
      </x:c>
    </x:row>
    <x:row r="7" ht="74" customHeight="1">
      <x:c r="A7" s="13" t="str">
        <x:v>案件</x:v>
      </x:c>
      <x:c r="B7" s="36"/>
      <x:c r="C7" s="36" t="str">
        <x:v>不明</x:v>
      </x:c>
      <x:c r="D7" s="13" t="str">
        <x:v>実在の製品・案件ではない</x:v>
      </x:c>
    </x:row>
    <x:row r="8" ht="74" customHeight="1">
      <x:c r="A8" s="22" t="str">
        <x:v>用途と制作本数</x:v>
      </x:c>
      <x:c r="B8" s="37"/>
      <x:c r="C8" s="37" t="str">
        <x:v>不明</x:v>
      </x:c>
      <x:c r="D8" s="22" t="str">
        <x:v>制作物ごとに完成条件を固定</x:v>
      </x:c>
    </x:row>
    <x:row r="9" ht="74" customHeight="1">
      <x:c r="A9" s="13" t="str">
        <x:v>納品サイズ・形式</x:v>
      </x:c>
      <x:c r="B9" s="36"/>
      <x:c r="C9" s="36" t="str">
        <x:v>不明</x:v>
      </x:c>
      <x:c r="D9" s="13" t="str">
        <x:v>縦横比16:9、色空間sRGBを想定</x:v>
      </x:c>
    </x:row>
    <x:row r="10" ht="74" customHeight="1">
      <x:c r="A10" s="22" t="str">
        <x:v>生成時の条件</x:v>
      </x:c>
      <x:c r="B10" s="37"/>
      <x:c r="C10" s="37" t="str">
        <x:v>不明</x:v>
      </x:c>
      <x:c r="D10" s="22" t="str">
        <x:v>選択サービスの対応は別確認</x:v>
      </x:c>
    </x:row>
    <x:row r="11" ht="74" customHeight="1">
      <x:c r="A11" s="13" t="str">
        <x:v>動画尺・fps・音声</x:v>
      </x:c>
      <x:c r="B11" s="36"/>
      <x:c r="C11" s="36" t="str">
        <x:v>不明</x:v>
      </x:c>
      <x:c r="D11" s="13" t="str">
        <x:v>音声・音楽を追加する場合は権利と費用を追加</x:v>
      </x:c>
    </x:row>
    <x:row r="12" ht="74" customHeight="1">
      <x:c r="A12" s="22" t="str">
        <x:v>文字の内容</x:v>
      </x:c>
      <x:c r="B12" s="37"/>
      <x:c r="C12" s="37" t="str">
        <x:v>不明</x:v>
      </x:c>
      <x:c r="D12" s="22" t="str">
        <x:v>画像の文字レイヤー／動画の編集可能な字幕</x:v>
      </x:c>
    </x:row>
    <x:row r="13" ht="74" customHeight="1">
      <x:c r="A13" s="13" t="str">
        <x:v>色だけ変更</x:v>
      </x:c>
      <x:c r="B13" s="36"/>
      <x:c r="C13" s="36" t="str">
        <x:v>不明</x:v>
      </x:c>
      <x:c r="D13" s="13" t="str">
        <x:v>輪郭・スイッチ・背景・影は変えない</x:v>
      </x:c>
    </x:row>
    <x:row r="14" ht="74" customHeight="1">
      <x:c r="A14" s="22" t="str">
        <x:v>文字だけ修正</x:v>
      </x:c>
      <x:c r="B14" s="37"/>
      <x:c r="C14" s="37" t="str">
        <x:v>不明</x:v>
      </x:c>
      <x:c r="D14" s="22" t="str">
        <x:v>商品・背景・配置は変えない</x:v>
      </x:c>
    </x:row>
    <x:row r="15" ht="74" customHeight="1">
      <x:c r="A15" s="13" t="str">
        <x:v>一貫性</x:v>
      </x:c>
      <x:c r="B15" s="36"/>
      <x:c r="C15" s="36" t="str">
        <x:v>不明</x:v>
      </x:c>
      <x:c r="D15" s="13" t="str">
        <x:v>試用で合否判定。保持精度は未実測</x:v>
      </x:c>
    </x:row>
    <x:row r="16" ht="74" customHeight="1">
      <x:c r="A16" s="22" t="str">
        <x:v>編集先・納品元</x:v>
      </x:c>
      <x:c r="B16" s="37"/>
      <x:c r="C16" s="37" t="str">
        <x:v>不明</x:v>
      </x:c>
      <x:c r="D16" s="22" t="str">
        <x:v>採用ソフト名・バージョン・フォント参照を納品時に記録</x:v>
      </x:c>
    </x:row>
    <x:row r="17" ht="74" customHeight="1">
      <x:c r="A17" s="13" t="str">
        <x:v>素材の権利</x:v>
      </x:c>
      <x:c r="B17" s="36"/>
      <x:c r="C17" s="36" t="str">
        <x:v>不明</x:v>
      </x:c>
      <x:c r="D17" s="13" t="str">
        <x:v>本番素材の許諾証跡は未取得</x:v>
      </x:c>
    </x:row>
    <x:row r="18" ht="74" customHeight="1">
      <x:c r="A18" s="22" t="str">
        <x:v>商用利用</x:v>
      </x:c>
      <x:c r="B18" s="37"/>
      <x:c r="C18" s="37" t="str">
        <x:v>不明</x:v>
      </x:c>
      <x:c r="D18" s="22" t="str">
        <x:v>利用可＝第三者権利処理済みではない</x:v>
      </x:c>
    </x:row>
    <x:row r="19" ht="74" customHeight="1">
      <x:c r="A19" s="13" t="str">
        <x:v>公開・学習条件</x:v>
      </x:c>
      <x:c r="B19" s="36"/>
      <x:c r="C19" s="36" t="str">
        <x:v>不明</x:v>
      </x:c>
      <x:c r="D19" s="13" t="str">
        <x:v>具体的契約は未選定</x:v>
      </x:c>
    </x:row>
    <x:row r="20" ht="74" customHeight="1">
      <x:c r="A20" s="22" t="str">
        <x:v>表示条件</x:v>
      </x:c>
      <x:c r="B20" s="37"/>
      <x:c r="C20" s="37" t="str">
        <x:v>不明</x:v>
      </x:c>
      <x:c r="D20" s="22" t="str">
        <x:v>不明なら掲載保留</x:v>
      </x:c>
    </x:row>
    <x:row r="21" ht="74" customHeight="1">
      <x:c r="A21" s="13" t="str">
        <x:v>利用経路・地域</x:v>
      </x:c>
      <x:c r="B21" s="36"/>
      <x:c r="C21" s="36" t="str">
        <x:v>不明</x:v>
      </x:c>
      <x:c r="D21" s="13" t="str">
        <x:v>直接契約／統合サービス／APIを混ぜない</x:v>
      </x:c>
    </x:row>
    <x:row r="22" ht="74" customHeight="1">
      <x:c r="A22" s="22" t="str">
        <x:v>料金・生成上限</x:v>
      </x:c>
      <x:c r="B22" s="37"/>
      <x:c r="C22" s="37" t="str">
        <x:v>不明</x:v>
      </x:c>
      <x:c r="D22" s="22" t="str">
        <x:v>実在サービス料金は未採用</x:v>
      </x:c>
    </x:row>
    <x:row r="23" ht="74" customHeight="1">
      <x:c r="A23" s="13" t="str">
        <x:v>採用判断</x:v>
      </x:c>
      <x:c r="B23" s="36"/>
      <x:c r="C23" s="36" t="str">
        <x:v>不明</x:v>
      </x:c>
      <x:c r="D23" s="13" t="str">
        <x:v>見積が安くても不明のまま採用しない</x:v>
      </x:c>
    </x:row>
    <x:row r="24" ht="74" customHeight="1">
      <x:c r="A24" s="22" t="str">
        <x:v>確認日・版</x:v>
      </x:c>
      <x:c r="B24" s="37"/>
      <x:c r="C24" s="37" t="str">
        <x:v>不明</x:v>
      </x:c>
      <x:c r="D24" s="22" t="str">
        <x:v>本番では契約・モデルの版を記録</x:v>
      </x:c>
    </x:row>
    <x:row r="25" ht="108" customHeight="1">
      <x:c r="A25" s="13" t="str">
        <x:v>根拠URL</x:v>
      </x:c>
      <x:c r="B25" s="36"/>
      <x:c r="C25" s="36" t="str">
        <x:v>不明</x:v>
      </x:c>
      <x:c r="D25" s="13" t="str">
        <x:v>仕様の数値は説明用仮定。URLは利用条件の確認観点を支える</x:v>
      </x:c>
    </x:row>
    <x:row r="26" ht="74" customHeight="1">
      <x:c r="A26" s="22" t="str">
        <x:v>条件外・未確認</x:v>
      </x:c>
      <x:c r="B26" s="37"/>
      <x:c r="C26" s="37" t="str">
        <x:v>不明</x:v>
      </x:c>
      <x:c r="D26" s="22" t="str">
        <x:v>ネイティブ1080p必須で拡大不可なら720p生成は条件外</x:v>
      </x:c>
    </x:row>
    <x:row r="27" ht="34" customHeight="1">
      <x:c r="A27" s="13"/>
      <x:c r="B27" s="13"/>
      <x:c r="C27" s="13"/>
      <x:c r="D27" s="13"/>
    </x:row>
    <x:row r="28" ht="50" customHeight="1">
      <x:c r="A28" s="30" t="str">
        <x:v>料金や規約を契約窓口・管理画面で確認し、参照URLと確認日を更新してから採用してください。</x:v>
      </x:c>
      <x:c r="B28" s="30"/>
      <x:c r="C28" s="30"/>
      <x:c r="D28" s="30"/>
    </x:row>
    <x:row r="29" ht="34" customHeight="1">
      <x:c r="A29" s="13"/>
      <x:c r="B29" s="13"/>
      <x:c r="C29" s="13"/>
      <x:c r="D29" s="13"/>
    </x:row>
  </x:sheetData>
  <x:mergeCells>
    <x:mergeCell ref="A1:D1"/>
    <x:mergeCell ref="A2:D2"/>
    <x:mergeCell ref="A28:D28"/>
  </x:mergeCells>
  <x:dataValidations count="1">
    <x:dataValidation type="list" sqref="C7:C26">
      <x:formula1>"不明,確認済み,条件付き,条件外"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31" hidden="0" customWidth="1"/>
    <x:col min="2" max="2" width="15" hidden="0" customWidth="1"/>
    <x:col min="3" max="3" width="24" hidden="0" customWidth="1"/>
    <x:col min="4" max="4" width="24" hidden="0" customWidth="1"/>
    <x:col min="5" max="5" width="16" hidden="0" customWidth="1"/>
    <x:col min="6" max="6" width="48" hidden="0" customWidth="1"/>
  </x:cols>
  <x:sheetData>
    <x:row r="1" ht="42" customHeight="1">
      <x:c r="A1" s="20" t="str">
        <x:v>生成費用＋修正時間｜架空の記入例</x:v>
      </x:c>
      <x:c r="B1" s="20"/>
      <x:c r="C1" s="20"/>
      <x:c r="D1" s="20"/>
      <x:c r="E1" s="20"/>
      <x:c r="F1" s="20"/>
    </x:row>
    <x:row r="2" ht="40" customHeight="1">
      <x:c r="A2" s="30" t="str">
        <x:v>1か月・1人・1案件の比較用。円は税抜の仮定。品質・回数・時間は実測ではありません。</x:v>
      </x:c>
      <x:c r="B2" s="30"/>
      <x:c r="C2" s="30"/>
      <x:c r="D2" s="30"/>
      <x:c r="E2" s="30"/>
      <x:c r="F2" s="30"/>
    </x:row>
    <x:row r="3" ht="40" customHeight="1">
      <x:c r="A3" s="30" t="str">
        <x:v>A＝文字を含め都度再生成／B＝生成素材をレイヤー・字幕編集。料金・時間を実値へ置換して使います。</x:v>
      </x:c>
      <x:c r="B3" s="30"/>
      <x:c r="C3" s="30"/>
      <x:c r="D3" s="30"/>
      <x:c r="E3" s="30"/>
      <x:c r="F3" s="30"/>
    </x:row>
    <x:row r="4" ht="36" customHeight="1">
      <x:c r="A4" s="30" t="str">
        <x:v>入力：青文字。数式：黒文字。未入力を0とみなさず、必要数値がそろうまで合計は空欄です。</x:v>
      </x:c>
      <x:c r="B4" s="30"/>
      <x:c r="C4" s="30"/>
      <x:c r="D4" s="30"/>
      <x:c r="E4" s="30"/>
      <x:c r="F4" s="30"/>
    </x:row>
    <x:row r="5" ht="34" customHeight="1">
      <x:c r="A5" s="13"/>
      <x:c r="B5" s="13"/>
      <x:c r="C5" s="13"/>
      <x:c r="D5" s="13"/>
      <x:c r="E5" s="13"/>
      <x:c r="F5" s="13"/>
    </x:row>
    <x:row r="6" ht="32" customHeight="1">
      <x:c r="A6" s="33" t="str">
        <x:v>項目</x:v>
      </x:c>
      <x:c r="B6" s="33" t="str">
        <x:v>単位</x:v>
      </x:c>
      <x:c r="C6" s="33" t="str">
        <x:v>A：都度再生成</x:v>
      </x:c>
      <x:c r="D6" s="33" t="str">
        <x:v>B：生成素材を編集</x:v>
      </x:c>
      <x:c r="E6" s="33" t="str">
        <x:v>区分</x:v>
      </x:c>
      <x:c r="F6" s="33" t="str">
        <x:v>仮定・計算根拠／注意</x:v>
      </x:c>
    </x:row>
    <x:row r="7" ht="44" customHeight="1">
      <x:c r="A7" s="13" t="str">
        <x:v>対象期間</x:v>
      </x:c>
      <x:c r="B7" s="86" t="str">
        <x:v>か月</x:v>
      </x:c>
      <x:c r="C7" s="40" t="n">
        <x:v>1</x:v>
      </x:c>
      <x:c r="D7" s="40" t="n">
        <x:v>1</x:v>
      </x:c>
      <x:c r="E7" s="86" t="str">
        <x:v>仮定</x:v>
      </x:c>
      <x:c r="F7" s="13" t="str">
        <x:v>1か月で統一。月額固定費の全額をこの期間へ計上</x:v>
      </x:c>
    </x:row>
    <x:row r="8" ht="44" customHeight="1">
      <x:c r="A8" s="22" t="str">
        <x:v>利用者数</x:v>
      </x:c>
      <x:c r="B8" s="87" t="str">
        <x:v>人</x:v>
      </x:c>
      <x:c r="C8" s="41" t="n">
        <x:v>1</x:v>
      </x:c>
      <x:c r="D8" s="41" t="n">
        <x:v>1</x:v>
      </x:c>
      <x:c r="E8" s="87" t="str">
        <x:v>仮定</x:v>
      </x:c>
      <x:c r="F8" s="22" t="str">
        <x:v>1人分の契約費を入力。席数を変えたら月額も更新</x:v>
      </x:c>
    </x:row>
    <x:row r="9" ht="44" customHeight="1">
      <x:c r="A9" s="13" t="str">
        <x:v>案件数</x:v>
      </x:c>
      <x:c r="B9" s="86" t="str">
        <x:v>件</x:v>
      </x:c>
      <x:c r="C9" s="40" t="n">
        <x:v>1</x:v>
      </x:c>
      <x:c r="D9" s="40" t="n">
        <x:v>1</x:v>
      </x:c>
      <x:c r="E9" s="86" t="str">
        <x:v>仮定</x:v>
      </x:c>
      <x:c r="F9" s="13" t="str">
        <x:v>見本は1案件へ全額計上。複数案件では配賦基準を統一</x:v>
      </x:c>
    </x:row>
    <x:row r="10" ht="44" customHeight="1">
      <x:c r="A10" s="22" t="str">
        <x:v>生成サービス月額</x:v>
      </x:c>
      <x:c r="B10" s="87" t="str">
        <x:v>円/月</x:v>
      </x:c>
      <x:c r="C10" s="41" t="n">
        <x:v>3000</x:v>
      </x:c>
      <x:c r="D10" s="41" t="n">
        <x:v>3000</x:v>
      </x:c>
      <x:c r="E10" s="87" t="str">
        <x:v>仮定</x:v>
      </x:c>
      <x:c r="F10" s="22" t="str">
        <x:v>架空料金。税抜。実在プランではない</x:v>
      </x:c>
    </x:row>
    <x:row r="11" ht="44" customHeight="1">
      <x:c r="A11" s="13" t="str">
        <x:v>含有クレジット</x:v>
      </x:c>
      <x:c r="B11" s="86" t="str">
        <x:v>cr/月</x:v>
      </x:c>
      <x:c r="C11" s="40" t="n">
        <x:v>3000</x:v>
      </x:c>
      <x:c r="D11" s="40" t="n">
        <x:v>3000</x:v>
      </x:c>
      <x:c r="E11" s="86" t="str">
        <x:v>仮定</x:v>
      </x:c>
      <x:c r="F11" s="13" t="str">
        <x:v>架空の含有量。繰越なしを想定</x:v>
      </x:c>
    </x:row>
    <x:row r="12" ht="58" customHeight="1">
      <x:c r="A12" s="22" t="str">
        <x:v>編集ソフト代</x:v>
      </x:c>
      <x:c r="B12" s="87" t="str">
        <x:v>円/月</x:v>
      </x:c>
      <x:c r="C12" s="41" t="n">
        <x:v>0</x:v>
      </x:c>
      <x:c r="D12" s="41" t="n">
        <x:v>1500</x:v>
      </x:c>
      <x:c r="E12" s="87" t="str">
        <x:v>仮定</x:v>
      </x:c>
      <x:c r="F12" s="22" t="str">
        <x:v>Aは既存の編集ソフトを使用し追加0円、Bは追加月額1,500円と仮定</x:v>
      </x:c>
    </x:row>
    <x:row r="13" ht="44" customHeight="1">
      <x:c r="A13" s="13" t="str">
        <x:v>生成画像サイズ</x:v>
      </x:c>
      <x:c r="B13" s="86" t="str">
        <x:v>px</x:v>
      </x:c>
      <x:c r="C13" s="40" t="str">
        <x:v>1536×1024</x:v>
      </x:c>
      <x:c r="D13" s="40" t="str">
        <x:v>1536×1024</x:v>
      </x:c>
      <x:c r="E13" s="86" t="str">
        <x:v>仮定</x:v>
      </x:c>
      <x:c r="F13" s="13" t="str">
        <x:v>生成仕様と納品1200×675は別。品質は未測定</x:v>
      </x:c>
    </x:row>
    <x:row r="14" ht="44" customHeight="1">
      <x:c r="A14" s="22" t="str">
        <x:v>画像1回の消費</x:v>
      </x:c>
      <x:c r="B14" s="87" t="str">
        <x:v>cr/回</x:v>
      </x:c>
      <x:c r="C14" s="41" t="n">
        <x:v>10</x:v>
      </x:c>
      <x:c r="D14" s="41" t="n">
        <x:v>10</x:v>
      </x:c>
      <x:c r="E14" s="87" t="str">
        <x:v>仮定</x:v>
      </x:c>
      <x:c r="F14" s="22" t="str">
        <x:v>1回1画像。編集を含む課金生成を再生成回数に記録</x:v>
      </x:c>
    </x:row>
    <x:row r="15" ht="44" customHeight="1">
      <x:c r="A15" s="13" t="str">
        <x:v>画像 初回生成</x:v>
      </x:c>
      <x:c r="B15" s="86" t="str">
        <x:v>回</x:v>
      </x:c>
      <x:c r="C15" s="40" t="n">
        <x:v>2</x:v>
      </x:c>
      <x:c r="D15" s="40" t="n">
        <x:v>2</x:v>
      </x:c>
      <x:c r="E15" s="86" t="str">
        <x:v>仮定</x:v>
      </x:c>
      <x:c r="F15" s="13" t="str">
        <x:v>本数やバリエーションを含む。採用枚数ではない</x:v>
      </x:c>
    </x:row>
    <x:row r="16" ht="44" customHeight="1">
      <x:c r="A16" s="22" t="str">
        <x:v>画像 再生成</x:v>
      </x:c>
      <x:c r="B16" s="87" t="str">
        <x:v>回</x:v>
      </x:c>
      <x:c r="C16" s="41" t="n">
        <x:v>6</x:v>
      </x:c>
      <x:c r="D16" s="41" t="n">
        <x:v>2</x:v>
      </x:c>
      <x:c r="E16" s="87" t="str">
        <x:v>仮定</x:v>
      </x:c>
      <x:c r="F16" s="22" t="str">
        <x:v>失敗・修正を含める。実測ではない</x:v>
      </x:c>
    </x:row>
    <x:row r="17" ht="44" customHeight="1">
      <x:c r="A17" s="13" t="str">
        <x:v>画像 生成合計</x:v>
      </x:c>
      <x:c r="B17" s="86" t="str">
        <x:v>回</x:v>
      </x:c>
      <x:c r="C17" s="44" t="n">
        <x:f>IF(COUNT(C15:C16)=2,SUM(C15:C16),"")</x:f>
        <x:v>8</x:v>
      </x:c>
      <x:c r="D17" s="44" t="n">
        <x:f>IF(COUNT(D15:D16)=2,SUM(D15:D16),"")</x:f>
        <x:v>4</x:v>
      </x:c>
      <x:c r="E17" s="86" t="str">
        <x:v>数式</x:v>
      </x:c>
      <x:c r="F17" s="13" t="str">
        <x:v>初回＋再生成</x:v>
      </x:c>
    </x:row>
    <x:row r="18" ht="44" customHeight="1">
      <x:c r="A18" s="22" t="str">
        <x:v>画像 消費合計</x:v>
      </x:c>
      <x:c r="B18" s="87" t="str">
        <x:v>cr</x:v>
      </x:c>
      <x:c r="C18" s="46" t="n">
        <x:f>IF(COUNT(C17,C14)=2,C17*C14,"")</x:f>
        <x:v>80</x:v>
      </x:c>
      <x:c r="D18" s="46" t="n">
        <x:f>IF(COUNT(D17,D14)=2,D17*D14,"")</x:f>
        <x:v>40</x:v>
      </x:c>
      <x:c r="E18" s="87" t="str">
        <x:v>数式</x:v>
      </x:c>
      <x:c r="F18" s="22" t="str">
        <x:v>画像生成合計×画像1回の消費</x:v>
      </x:c>
    </x:row>
    <x:row r="19" ht="44" customHeight="1">
      <x:c r="A19" s="13" t="str">
        <x:v>生成動画解像度</x:v>
      </x:c>
      <x:c r="B19" s="86" t="str">
        <x:v>設定</x:v>
      </x:c>
      <x:c r="C19" s="40" t="str">
        <x:v>1080p</x:v>
      </x:c>
      <x:c r="D19" s="40" t="str">
        <x:v>1080p</x:v>
      </x:c>
      <x:c r="E19" s="86" t="str">
        <x:v>仮定</x:v>
      </x:c>
      <x:c r="F19" s="13" t="str">
        <x:v>架空サービスの条件。公式の製品対応を意味しない</x:v>
      </x:c>
    </x:row>
    <x:row r="20" ht="44" customHeight="1">
      <x:c r="A20" s="22" t="str">
        <x:v>動画フレームレート</x:v>
      </x:c>
      <x:c r="B20" s="87" t="str">
        <x:v>fps</x:v>
      </x:c>
      <x:c r="C20" s="41" t="n">
        <x:v>24</x:v>
      </x:c>
      <x:c r="D20" s="41" t="n">
        <x:v>24</x:v>
      </x:c>
      <x:c r="E20" s="87" t="str">
        <x:v>仮定</x:v>
      </x:c>
      <x:c r="F20" s="22" t="str">
        <x:v>双方同じ値で比較</x:v>
      </x:c>
    </x:row>
    <x:row r="21" ht="44" customHeight="1">
      <x:c r="A21" s="13" t="str">
        <x:v>動画1回の長さ</x:v>
      </x:c>
      <x:c r="B21" s="86" t="str">
        <x:v>秒/回</x:v>
      </x:c>
      <x:c r="C21" s="40" t="n">
        <x:v>5</x:v>
      </x:c>
      <x:c r="D21" s="40" t="n">
        <x:v>5</x:v>
      </x:c>
      <x:c r="E21" s="86" t="str">
        <x:v>仮定</x:v>
      </x:c>
      <x:c r="F21" s="13" t="str">
        <x:v>最終10秒動画を5秒×2カットで制作</x:v>
      </x:c>
    </x:row>
    <x:row r="22" ht="44" customHeight="1">
      <x:c r="A22" s="22" t="str">
        <x:v>動画1秒の消費</x:v>
      </x:c>
      <x:c r="B22" s="87" t="str">
        <x:v>cr/秒</x:v>
      </x:c>
      <x:c r="C22" s="41" t="n">
        <x:v>100</x:v>
      </x:c>
      <x:c r="D22" s="41" t="n">
        <x:v>100</x:v>
      </x:c>
      <x:c r="E22" s="87" t="str">
        <x:v>仮定</x:v>
      </x:c>
      <x:c r="F22" s="22" t="str">
        <x:v>架空料金体系。S09の実在単価とは試算を分離</x:v>
      </x:c>
    </x:row>
    <x:row r="23" ht="44" customHeight="1">
      <x:c r="A23" s="13" t="str">
        <x:v>動画 初回生成</x:v>
      </x:c>
      <x:c r="B23" s="86" t="str">
        <x:v>回</x:v>
      </x:c>
      <x:c r="C23" s="40" t="n">
        <x:v>2</x:v>
      </x:c>
      <x:c r="D23" s="40" t="n">
        <x:v>2</x:v>
      </x:c>
      <x:c r="E23" s="86" t="str">
        <x:v>仮定</x:v>
      </x:c>
      <x:c r="F23" s="13" t="str">
        <x:v>5秒×2カットを最終採用する想定</x:v>
      </x:c>
    </x:row>
    <x:row r="24" ht="44" customHeight="1">
      <x:c r="A24" s="22" t="str">
        <x:v>動画 再生成</x:v>
      </x:c>
      <x:c r="B24" s="87" t="str">
        <x:v>回</x:v>
      </x:c>
      <x:c r="C24" s="41" t="n">
        <x:v>4</x:v>
      </x:c>
      <x:c r="D24" s="41" t="n">
        <x:v>1</x:v>
      </x:c>
      <x:c r="E24" s="87" t="str">
        <x:v>仮定</x:v>
      </x:c>
      <x:c r="F24" s="22" t="str">
        <x:v>失敗・修正を含む。実測ではない</x:v>
      </x:c>
    </x:row>
    <x:row r="25" ht="44" customHeight="1">
      <x:c r="A25" s="13" t="str">
        <x:v>動画 生成合計</x:v>
      </x:c>
      <x:c r="B25" s="86" t="str">
        <x:v>回</x:v>
      </x:c>
      <x:c r="C25" s="44" t="n">
        <x:f>IF(COUNT(C23:C24)=2,SUM(C23:C24),"")</x:f>
        <x:v>6</x:v>
      </x:c>
      <x:c r="D25" s="44" t="n">
        <x:f>IF(COUNT(D23:D24)=2,SUM(D23:D24),"")</x:f>
        <x:v>3</x:v>
      </x:c>
      <x:c r="E25" s="86" t="str">
        <x:v>数式</x:v>
      </x:c>
      <x:c r="F25" s="13" t="str">
        <x:v>初回＋再生成</x:v>
      </x:c>
    </x:row>
    <x:row r="26" ht="44" customHeight="1">
      <x:c r="A26" s="22" t="str">
        <x:v>動画 消費合計</x:v>
      </x:c>
      <x:c r="B26" s="87" t="str">
        <x:v>cr</x:v>
      </x:c>
      <x:c r="C26" s="46" t="n">
        <x:f>IF(COUNT(C25,C21,C22)=3,C25*C21*C22,"")</x:f>
        <x:v>3000</x:v>
      </x:c>
      <x:c r="D26" s="46" t="n">
        <x:f>IF(COUNT(D25,D21,D22)=3,D25*D21*D22,"")</x:f>
        <x:v>1500</x:v>
      </x:c>
      <x:c r="E26" s="87" t="str">
        <x:v>数式</x:v>
      </x:c>
      <x:c r="F26" s="22" t="str">
        <x:v>生成回数×秒数×1秒の消費</x:v>
      </x:c>
    </x:row>
    <x:row r="27" ht="44" customHeight="1">
      <x:c r="A27" s="48" t="str">
        <x:v>消費クレジット総計</x:v>
      </x:c>
      <x:c r="B27" s="88" t="str">
        <x:v>cr</x:v>
      </x:c>
      <x:c r="C27" s="49" t="n">
        <x:f>IF(COUNT(C18,C26)=2,C18+C26,"")</x:f>
        <x:v>3080</x:v>
      </x:c>
      <x:c r="D27" s="49" t="n">
        <x:f>IF(COUNT(D18,D26)=2,D18+D26,"")</x:f>
        <x:v>1540</x:v>
      </x:c>
      <x:c r="E27" s="88" t="str">
        <x:v>数式</x:v>
      </x:c>
      <x:c r="F27" s="48" t="str">
        <x:v>画像＋動画。採用分だけに限定しない</x:v>
      </x:c>
    </x:row>
    <x:row r="28" ht="44" customHeight="1">
      <x:c r="A28" s="22" t="str">
        <x:v>追加パック容量</x:v>
      </x:c>
      <x:c r="B28" s="87" t="str">
        <x:v>cr/パック</x:v>
      </x:c>
      <x:c r="C28" s="41" t="n">
        <x:v>1000</x:v>
      </x:c>
      <x:c r="D28" s="41" t="n">
        <x:v>1000</x:v>
      </x:c>
      <x:c r="E28" s="87" t="str">
        <x:v>仮定</x:v>
      </x:c>
      <x:c r="F28" s="22" t="str">
        <x:v>0不可。超過分を購入単位で切り上げ</x:v>
      </x:c>
    </x:row>
    <x:row r="29" ht="44" customHeight="1">
      <x:c r="A29" s="13" t="str">
        <x:v>追加パック料金</x:v>
      </x:c>
      <x:c r="B29" s="86" t="str">
        <x:v>円/パック</x:v>
      </x:c>
      <x:c r="C29" s="40" t="n">
        <x:v>1000</x:v>
      </x:c>
      <x:c r="D29" s="40" t="n">
        <x:v>1000</x:v>
      </x:c>
      <x:c r="E29" s="86" t="str">
        <x:v>仮定</x:v>
      </x:c>
      <x:c r="F29" s="13" t="str">
        <x:v>架空料金。税抜。実在プランではない</x:v>
      </x:c>
    </x:row>
    <x:row r="30" ht="44" customHeight="1">
      <x:c r="A30" s="22" t="str">
        <x:v>追加購入パック数</x:v>
      </x:c>
      <x:c r="B30" s="87" t="str">
        <x:v>パック</x:v>
      </x:c>
      <x:c r="C30" s="46" t="n">
        <x:f>IF(COUNT(C27,C11,C28)=3,IF(C28&gt;0,ROUNDUP(MAX(C27-C11,0)/C28,0),""),"")</x:f>
        <x:v>1</x:v>
      </x:c>
      <x:c r="D30" s="46" t="n">
        <x:f>IF(COUNT(D27,D11,D28)=3,IF(D28&gt;0,ROUNDUP(MAX(D27-D11,0)/D28,0),""),"")</x:f>
        <x:v>0</x:v>
      </x:c>
      <x:c r="E30" s="87" t="str">
        <x:v>数式</x:v>
      </x:c>
      <x:c r="F30" s="22" t="str">
        <x:v>MAX(総消費－含有量,0)÷容量を切り上げ</x:v>
      </x:c>
    </x:row>
    <x:row r="31" ht="44" customHeight="1">
      <x:c r="A31" s="13" t="str">
        <x:v>追加購入金額</x:v>
      </x:c>
      <x:c r="B31" s="86" t="str">
        <x:v>円</x:v>
      </x:c>
      <x:c r="C31" s="44" t="n">
        <x:f>IF(COUNT(C30,C29)=2,C30*C29,"")</x:f>
        <x:v>1000</x:v>
      </x:c>
      <x:c r="D31" s="44" t="n">
        <x:f>IF(COUNT(D30,D29)=2,D30*D29,"")</x:f>
        <x:v>0</x:v>
      </x:c>
      <x:c r="E31" s="86" t="str">
        <x:v>数式</x:v>
      </x:c>
      <x:c r="F31" s="13" t="str">
        <x:v>追加パック数×料金</x:v>
      </x:c>
    </x:row>
    <x:row r="32" ht="44" customHeight="1">
      <x:c r="A32" s="48" t="str">
        <x:v>ツール代の現金支出</x:v>
      </x:c>
      <x:c r="B32" s="88" t="str">
        <x:v>円</x:v>
      </x:c>
      <x:c r="C32" s="49" t="n">
        <x:f>IF(COUNT(C10,C12,C31)=3,SUM(C10,C12,C31),"")</x:f>
        <x:v>4000</x:v>
      </x:c>
      <x:c r="D32" s="49" t="n">
        <x:f>IF(COUNT(D10,D12,D31)=3,SUM(D10,D12,D31),"")</x:f>
        <x:v>4500</x:v>
      </x:c>
      <x:c r="E32" s="88" t="str">
        <x:v>数式</x:v>
      </x:c>
      <x:c r="F32" s="48" t="str">
        <x:v>月額＋編集代＋追加購入額</x:v>
      </x:c>
    </x:row>
    <x:row r="33" ht="44" customHeight="1">
      <x:c r="A33" s="13" t="str">
        <x:v>人件費換算単価</x:v>
      </x:c>
      <x:c r="B33" s="86" t="str">
        <x:v>円/時間</x:v>
      </x:c>
      <x:c r="C33" s="40" t="n">
        <x:v>3000</x:v>
      </x:c>
      <x:c r="D33" s="40" t="n">
        <x:v>3000</x:v>
      </x:c>
      <x:c r="E33" s="86" t="str">
        <x:v>仮定</x:v>
      </x:c>
      <x:c r="F33" s="13" t="str">
        <x:v>給与の追加支払いではなく時間の評価額</x:v>
      </x:c>
    </x:row>
    <x:row r="34" ht="44" customHeight="1">
      <x:c r="A34" s="22" t="str">
        <x:v>1時間の分数</x:v>
      </x:c>
      <x:c r="B34" s="87" t="str">
        <x:v>分/時間</x:v>
      </x:c>
      <x:c r="C34" s="41" t="n">
        <x:v>60</x:v>
      </x:c>
      <x:c r="D34" s="41" t="n">
        <x:v>60</x:v>
      </x:c>
      <x:c r="E34" s="87" t="str">
        <x:v>定数</x:v>
      </x:c>
      <x:c r="F34" s="22" t="str">
        <x:v>単位換算用。変更しない</x:v>
      </x:c>
    </x:row>
    <x:row r="35" ht="44" customHeight="1">
      <x:c r="A35" s="13" t="str">
        <x:v>準備</x:v>
      </x:c>
      <x:c r="B35" s="86" t="str">
        <x:v>分</x:v>
      </x:c>
      <x:c r="C35" s="40" t="n">
        <x:v>20</x:v>
      </x:c>
      <x:c r="D35" s="40" t="n">
        <x:v>25</x:v>
      </x:c>
      <x:c r="E35" s="86" t="str">
        <x:v>仮定</x:v>
      </x:c>
      <x:c r="F35" s="13" t="str">
        <x:v>操作・素材準備。以下の時間と重複させない</x:v>
      </x:c>
    </x:row>
    <x:row r="36" ht="58" customHeight="1">
      <x:c r="A36" s="22" t="str">
        <x:v>初稿作成</x:v>
      </x:c>
      <x:c r="B36" s="87" t="str">
        <x:v>分</x:v>
      </x:c>
      <x:c r="C36" s="41" t="n">
        <x:v>20</x:v>
      </x:c>
      <x:c r="D36" s="41" t="n">
        <x:v>15</x:v>
      </x:c>
      <x:c r="E36" s="87" t="str">
        <x:v>仮定</x:v>
      </x:c>
      <x:c r="F36" s="22" t="str">
        <x:v>初稿の実操作・選定。Aの背景・商品を分ける作業も含む。待ち時間は別</x:v>
      </x:c>
    </x:row>
    <x:row r="37" ht="44" customHeight="1">
      <x:c r="A37" s="13" t="str">
        <x:v>色だけ変更</x:v>
      </x:c>
      <x:c r="B37" s="86" t="str">
        <x:v>分</x:v>
      </x:c>
      <x:c r="C37" s="40" t="n">
        <x:v>45</x:v>
      </x:c>
      <x:c r="D37" s="40" t="n">
        <x:v>8</x:v>
      </x:c>
      <x:c r="E37" s="86" t="str">
        <x:v>仮定</x:v>
      </x:c>
      <x:c r="F37" s="13" t="str">
        <x:v>本体色の変更・保持対象の確認</x:v>
      </x:c>
    </x:row>
    <x:row r="38" ht="58" customHeight="1">
      <x:c r="A38" s="22" t="str">
        <x:v>文字だけ修正</x:v>
      </x:c>
      <x:c r="B38" s="87" t="str">
        <x:v>分</x:v>
      </x:c>
      <x:c r="C38" s="41" t="n">
        <x:v>30</x:v>
      </x:c>
      <x:c r="D38" s="41" t="n">
        <x:v>2</x:v>
      </x:c>
      <x:c r="E38" s="87" t="str">
        <x:v>仮定</x:v>
      </x:c>
      <x:c r="F38" s="22" t="str">
        <x:v>見出し差し替え・保持確認。Aは再生成後の編集可能な文字の作り直しも含む</x:v>
      </x:c>
    </x:row>
    <x:row r="39" ht="58" customHeight="1">
      <x:c r="A39" s="13" t="str">
        <x:v>動画編集</x:v>
      </x:c>
      <x:c r="B39" s="86" t="str">
        <x:v>分</x:v>
      </x:c>
      <x:c r="C39" s="40" t="n">
        <x:v>15</x:v>
      </x:c>
      <x:c r="D39" s="40" t="n">
        <x:v>10</x:v>
      </x:c>
      <x:c r="E39" s="86" t="str">
        <x:v>仮定</x:v>
      </x:c>
      <x:c r="F39" s="13" t="str">
        <x:v>カット接続・編集可能な字幕の作成。文字修正の時間と重複させない</x:v>
      </x:c>
    </x:row>
    <x:row r="40" ht="44" customHeight="1">
      <x:c r="A40" s="22" t="str">
        <x:v>書き出し・最終確認</x:v>
      </x:c>
      <x:c r="B40" s="87" t="str">
        <x:v>分</x:v>
      </x:c>
      <x:c r="C40" s="41" t="n">
        <x:v>10</x:v>
      </x:c>
      <x:c r="D40" s="41" t="n">
        <x:v>10</x:v>
      </x:c>
      <x:c r="E40" s="87" t="str">
        <x:v>仮定</x:v>
      </x:c>
      <x:c r="F40" s="22" t="str">
        <x:v>納品形式・全尺・品質の確認</x:v>
      </x:c>
    </x:row>
    <x:row r="41" ht="44" customHeight="1">
      <x:c r="A41" s="13" t="str">
        <x:v>追加の習得時間</x:v>
      </x:c>
      <x:c r="B41" s="86" t="str">
        <x:v>分</x:v>
      </x:c>
      <x:c r="C41" s="40" t="n">
        <x:v>0</x:v>
      </x:c>
      <x:c r="D41" s="40" t="n">
        <x:v>0</x:v>
      </x:c>
      <x:c r="E41" s="86" t="str">
        <x:v>仮定</x:v>
      </x:c>
      <x:c r="F41" s="13" t="str">
        <x:v>基本例では0。感度分析は別欄</x:v>
      </x:c>
    </x:row>
    <x:row r="42" ht="44" customHeight="1">
      <x:c r="A42" s="48" t="str">
        <x:v>実作業時間の合計</x:v>
      </x:c>
      <x:c r="B42" s="88" t="str">
        <x:v>分</x:v>
      </x:c>
      <x:c r="C42" s="49" t="n">
        <x:f>IF(COUNT(C35:C41)=7,SUM(C35:C41),"")</x:f>
        <x:v>140</x:v>
      </x:c>
      <x:c r="D42" s="49" t="n">
        <x:f>IF(COUNT(D35:D41)=7,SUM(D35:D41),"")</x:f>
        <x:v>70</x:v>
      </x:c>
      <x:c r="E42" s="88" t="str">
        <x:v>数式</x:v>
      </x:c>
      <x:c r="F42" s="48" t="str">
        <x:v>準備～習得の合計。待ち時間は含めない</x:v>
      </x:c>
    </x:row>
    <x:row r="43" ht="44" customHeight="1">
      <x:c r="A43" s="13" t="str">
        <x:v>時間を金額換算した費用</x:v>
      </x:c>
      <x:c r="B43" s="86" t="str">
        <x:v>円</x:v>
      </x:c>
      <x:c r="C43" s="44" t="n">
        <x:f>IF(COUNT(C42,C33,C34)=3,IF(C34&gt;0,C42/C34*C33,""),"")</x:f>
        <x:v>7000</x:v>
      </x:c>
      <x:c r="D43" s="44" t="n">
        <x:f>IF(COUNT(D42,D33,D34)=3,IF(D34&gt;0,D42/D34*D33,""),"")</x:f>
        <x:v>3500</x:v>
      </x:c>
      <x:c r="E43" s="86" t="str">
        <x:v>数式</x:v>
      </x:c>
      <x:c r="F43" s="13" t="str">
        <x:v>実作業分数÷60×換算単価</x:v>
      </x:c>
    </x:row>
    <x:row r="44" ht="44" customHeight="1">
      <x:c r="A44" s="52" t="str">
        <x:v>総費用</x:v>
      </x:c>
      <x:c r="B44" s="89" t="str">
        <x:v>円</x:v>
      </x:c>
      <x:c r="C44" s="53" t="n">
        <x:f>IF(COUNT(C32,C43)=2,C32+C43,"")</x:f>
        <x:v>11000</x:v>
      </x:c>
      <x:c r="D44" s="53" t="n">
        <x:f>IF(COUNT(D32,D43)=2,D32+D43,"")</x:f>
        <x:v>8000</x:v>
      </x:c>
      <x:c r="E44" s="89" t="str">
        <x:v>数式</x:v>
      </x:c>
      <x:c r="F44" s="52" t="str">
        <x:v>ツール代の現金支出＋時間換算</x:v>
      </x:c>
    </x:row>
    <x:row r="45" ht="44" customHeight="1">
      <x:c r="A45" s="13" t="str">
        <x:v>待ち時間（別記）</x:v>
      </x:c>
      <x:c r="B45" s="86" t="str">
        <x:v>分</x:v>
      </x:c>
      <x:c r="C45" s="40"/>
      <x:c r="D45" s="40"/>
      <x:c r="E45" s="86" t="str">
        <x:v>未測定</x:v>
      </x:c>
      <x:c r="F45" s="13" t="str">
        <x:v>未測定のため空欄。総費用へ自動加算しない</x:v>
      </x:c>
    </x:row>
    <x:row r="46" ht="62" customHeight="1">
      <x:c r="A46" s="22" t="str">
        <x:v>完成条件の合否</x:v>
      </x:c>
      <x:c r="B46" s="87" t="str">
        <x:v>判定</x:v>
      </x:c>
      <x:c r="C46" s="41" t="str">
        <x:v>不明</x:v>
      </x:c>
      <x:c r="D46" s="41" t="str">
        <x:v>不明</x:v>
      </x:c>
      <x:c r="E46" s="87" t="str">
        <x:v>未測定</x:v>
      </x:c>
      <x:c r="F46" s="22" t="str">
        <x:v>経済試算は双方合格を仮定。実際の採用可否とは別</x:v>
      </x:c>
    </x:row>
    <x:row r="47" ht="62" customHeight="1">
      <x:c r="A47" s="13" t="str">
        <x:v>権利・公開条件</x:v>
      </x:c>
      <x:c r="B47" s="86" t="str">
        <x:v>判定</x:v>
      </x:c>
      <x:c r="C47" s="40" t="str">
        <x:v>不明</x:v>
      </x:c>
      <x:c r="D47" s="40" t="str">
        <x:v>不明</x:v>
      </x:c>
      <x:c r="E47" s="86" t="str">
        <x:v>未確認</x:v>
      </x:c>
      <x:c r="F47" s="13" t="str">
        <x:v>本番の素材・契約は未選定。採用は保留</x:v>
      </x:c>
    </x:row>
    <x:row r="48" ht="62" customHeight="1">
      <x:c r="A48" s="22" t="str">
        <x:v>根拠URL</x:v>
      </x:c>
      <x:c r="B48" s="87" t="str">
        <x:v>URL</x:v>
      </x:c>
      <x:c r="C48" s="41" t="str">
        <x:v>不明（架空サービス）</x:v>
      </x:c>
      <x:c r="D48" s="41" t="str">
        <x:v>不明（架空サービス）</x:v>
      </x:c>
      <x:c r="E48" s="87" t="str">
        <x:v>仮定</x:v>
      </x:c>
      <x:c r="F48" s="22" t="str">
        <x:v>実際の試用では契約経路ごとの公式資料URL</x:v>
      </x:c>
    </x:row>
    <x:row r="49" ht="62" customHeight="1">
      <x:c r="A49" s="13" t="str">
        <x:v>確認日</x:v>
      </x:c>
      <x:c r="B49" s="86" t="str">
        <x:v>日</x:v>
      </x:c>
      <x:c r="C49" s="40" t="str">
        <x:v>2026-09-15</x:v>
      </x:c>
      <x:c r="D49" s="40" t="str">
        <x:v>2026-09-15</x:v>
      </x:c>
      <x:c r="E49" s="86" t="str">
        <x:v>仮定作成日</x:v>
      </x:c>
      <x:c r="F49" s="13" t="str">
        <x:v>実際の試用では確認した日付へ置換</x:v>
      </x:c>
    </x:row>
    <x:row r="50" ht="62" customHeight="1">
      <x:c r="A50" s="22" t="str">
        <x:v>モデル・契約・版</x:v>
      </x:c>
      <x:c r="B50" s="87" t="str">
        <x:v>文字列</x:v>
      </x:c>
      <x:c r="C50" s="41" t="str">
        <x:v>架空サービス／v1.0</x:v>
      </x:c>
      <x:c r="D50" s="41" t="str">
        <x:v>架空サービス／v1.0</x:v>
      </x:c>
      <x:c r="E50" s="87" t="str">
        <x:v>仮定</x:v>
      </x:c>
      <x:c r="F50" s="22" t="str">
        <x:v>個人／法人、Web／API、地域も記録</x:v>
      </x:c>
    </x:row>
    <x:row r="51" ht="44" customHeight="1">
      <x:c r="A51" s="13" t="str"/>
      <x:c r="B51" s="86" t="str"/>
      <x:c r="C51" s="40"/>
      <x:c r="D51" s="40"/>
      <x:c r="E51" s="86" t="str"/>
      <x:c r="F51" s="13" t="str"/>
    </x:row>
    <x:row r="52" ht="42" customHeight="1">
      <x:c r="A52" s="57" t="str">
        <x:v>感度確認｜条件を変えたときの逆転</x:v>
      </x:c>
      <x:c r="B52" s="90" t="str"/>
      <x:c r="C52" s="58"/>
      <x:c r="D52" s="58"/>
      <x:c r="E52" s="90" t="str"/>
      <x:c r="F52" s="57" t="str"/>
    </x:row>
    <x:row r="53" ht="44" customHeight="1">
      <x:c r="A53" s="13" t="str">
        <x:v>追加習得時間の増分</x:v>
      </x:c>
      <x:c r="B53" s="86" t="str">
        <x:v>分</x:v>
      </x:c>
      <x:c r="C53" s="40" t="n">
        <x:v>0</x:v>
      </x:c>
      <x:c r="D53" s="40" t="n">
        <x:v>80</x:v>
      </x:c>
      <x:c r="E53" s="86" t="str">
        <x:v>感度仮定</x:v>
      </x:c>
      <x:c r="F53" s="13" t="str">
        <x:v>基本例に対してBだけ80分増やす</x:v>
      </x:c>
    </x:row>
    <x:row r="54" ht="44" customHeight="1">
      <x:c r="A54" s="22" t="str">
        <x:v>感度：実作業合計</x:v>
      </x:c>
      <x:c r="B54" s="87" t="str">
        <x:v>分</x:v>
      </x:c>
      <x:c r="C54" s="46" t="n">
        <x:f>IF(COUNT(C42,C53)=2,C42+C53,"")</x:f>
        <x:v>140</x:v>
      </x:c>
      <x:c r="D54" s="46" t="n">
        <x:f>IF(COUNT(D42,D53)=2,D42+D53,"")</x:f>
        <x:v>150</x:v>
      </x:c>
      <x:c r="E54" s="87" t="str">
        <x:v>数式</x:v>
      </x:c>
      <x:c r="F54" s="22" t="str">
        <x:v>基本実作業時間＋増分</x:v>
      </x:c>
    </x:row>
    <x:row r="55" ht="44" customHeight="1">
      <x:c r="A55" s="13" t="str">
        <x:v>感度：時間換算費用</x:v>
      </x:c>
      <x:c r="B55" s="86" t="str">
        <x:v>円</x:v>
      </x:c>
      <x:c r="C55" s="44" t="n">
        <x:f>IF(COUNT(C54,C33,C34)=3,IF(C34&gt;0,C54/C34*C33,""),"")</x:f>
        <x:v>7000</x:v>
      </x:c>
      <x:c r="D55" s="44" t="n">
        <x:f>IF(COUNT(D54,D33,D34)=3,IF(D34&gt;0,D54/D34*D33,""),"")</x:f>
        <x:v>7500</x:v>
      </x:c>
      <x:c r="E55" s="86" t="str">
        <x:v>数式</x:v>
      </x:c>
      <x:c r="F55" s="13" t="str">
        <x:v>感度の分数÷60×換算単価</x:v>
      </x:c>
    </x:row>
    <x:row r="56" ht="44" customHeight="1">
      <x:c r="A56" s="48" t="str">
        <x:v>感度：総費用</x:v>
      </x:c>
      <x:c r="B56" s="88" t="str">
        <x:v>円</x:v>
      </x:c>
      <x:c r="C56" s="49" t="n">
        <x:f>IF(COUNT(C32,C55)=2,C32+C55,"")</x:f>
        <x:v>11000</x:v>
      </x:c>
      <x:c r="D56" s="49" t="n">
        <x:f>IF(COUNT(D32,D55)=2,D32+D55,"")</x:f>
        <x:v>12000</x:v>
      </x:c>
      <x:c r="E56" s="88" t="str">
        <x:v>数式</x:v>
      </x:c>
      <x:c r="F56" s="48" t="str">
        <x:v>現金支出＋感度の時間換算費用</x:v>
      </x:c>
    </x:row>
    <x:row r="57" ht="44" customHeight="1">
      <x:c r="A57" s="13" t="str">
        <x:v>感度：現金だけの比較</x:v>
      </x:c>
      <x:c r="B57" s="86" t="str">
        <x:v>円</x:v>
      </x:c>
      <x:c r="C57" s="44" t="n">
        <x:f>IF(ISNUMBER(C32),C32,"")</x:f>
        <x:v>4000</x:v>
      </x:c>
      <x:c r="D57" s="44" t="n">
        <x:f>IF(ISNUMBER(D32),D32,"")</x:f>
        <x:v>4500</x:v>
      </x:c>
      <x:c r="E57" s="86" t="str">
        <x:v>数式</x:v>
      </x:c>
      <x:c r="F57" s="13" t="str">
        <x:v>時間換算を除いた現金支出</x:v>
      </x:c>
    </x:row>
    <x:row r="58" ht="44" customHeight="1">
      <x:c r="A58" s="22" t="str"/>
      <x:c r="B58" s="87" t="str"/>
      <x:c r="C58" s="41"/>
      <x:c r="D58" s="41"/>
      <x:c r="E58" s="87" t="str"/>
      <x:c r="F58" s="22" t="str"/>
    </x:row>
    <x:row r="59" ht="44" customHeight="1">
      <x:c r="A59" s="13" t="str"/>
      <x:c r="B59" s="86" t="str"/>
      <x:c r="C59" s="40"/>
      <x:c r="D59" s="40"/>
      <x:c r="E59" s="86" t="str"/>
      <x:c r="F59" s="13" t="str"/>
    </x:row>
    <x:row r="60" ht="44" customHeight="1">
      <x:c r="A60" s="22" t="str">
        <x:v>計算入力の状態</x:v>
      </x:c>
      <x:c r="B60" s="87" t="str">
        <x:v>状態</x:v>
      </x:c>
      <x:c r="C60" s="46" t="str">
        <x:f>IF(COUNT(C7,C8,C9,C10,C11,C12,C14,C15,C16,C20,C21,C22,C23,C24,C28,C29,C33,C35,C36,C37,C38,C39,C40,C41,C53)&lt;25,"入力不足",IF(OR(C7&lt;&gt;1,C8&lt;&gt;1,C9&lt;&gt;1),"対象条件外",IF(OR(MIN(C10:C12,C14:C16,C20:C24,C28:C29,C33,C35:C41,C53)&lt;0,C28&lt;=0,C34&lt;&gt;60),"値を確認","入力済み")))</x:f>
        <x:v>入力済み</x:v>
      </x:c>
      <x:c r="D60" s="46" t="str">
        <x:f>IF(COUNT(D7,D8,D9,D10,D11,D12,D14,D15,D16,D20,D21,D22,D23,D24,D28,D29,D33,D35,D36,D37,D38,D39,D40,D41,D53)&lt;25,"入力不足",IF(OR(D7&lt;&gt;1,D8&lt;&gt;1,D9&lt;&gt;1),"対象条件外",IF(OR(MIN(D10:D12,D14:D16,D20:D24,D28:D29,D33,D35:D41,D53)&lt;0,D28&lt;=0,D34&lt;&gt;60),"値を確認","入力済み")))</x:f>
        <x:v>入力済み</x:v>
      </x:c>
      <x:c r="E60" s="87" t="str">
        <x:v>数式</x:v>
      </x:c>
      <x:c r="F60" s="22" t="str">
        <x:v>必要数値の入力と値域をチェック</x:v>
      </x:c>
    </x:row>
    <x:row r="61" ht="44" customHeight="1">
      <x:c r="A61" s="13" t="str">
        <x:v>採用の状態</x:v>
      </x:c>
      <x:c r="B61" s="86" t="str">
        <x:v>状態</x:v>
      </x:c>
      <x:c r="C61" s="44" t="str">
        <x:f>IF(AND(C46="合格",C47="確認済み",C60="入力済み"),"採用検討可","採用保留")</x:f>
        <x:v>採用保留</x:v>
      </x:c>
      <x:c r="D61" s="44" t="str">
        <x:f>IF(AND(D46="合格",D47="確認済み",D60="入力済み"),"採用検討可","採用保留")</x:f>
        <x:v>採用保留</x:v>
      </x:c>
      <x:c r="E61" s="86" t="str">
        <x:v>数式</x:v>
      </x:c>
      <x:c r="F61" s="13" t="str">
        <x:v>品質・権利が未確認なら採用保留</x:v>
      </x:c>
    </x:row>
    <x:row r="62" ht="34" customHeight="1">
      <x:c r="A62" s="13"/>
      <x:c r="B62" s="13"/>
      <x:c r="C62" s="13"/>
      <x:c r="D62" s="13"/>
      <x:c r="E62" s="13"/>
      <x:c r="F62" s="13"/>
    </x:row>
    <x:row r="63" ht="42" customHeight="1">
      <x:c r="A63" s="30" t="str">
        <x:v>この計算票は月額＋クレジット追加パック型の単純モデルです。税・外貨・API従量・プラン乗換えは別計算。</x:v>
      </x:c>
      <x:c r="B63" s="30"/>
      <x:c r="C63" s="30"/>
      <x:c r="D63" s="30"/>
      <x:c r="E63" s="30"/>
      <x:c r="F63" s="30"/>
    </x:row>
    <x:row r="64" ht="42" customHeight="1">
      <x:c r="A64" s="30" t="str">
        <x:v>必須条件に不明・不合格がある場合は金額の比較とは別に採用を保留。生成待ち時間も納期判定に含めます。</x:v>
      </x:c>
      <x:c r="B64" s="30"/>
      <x:c r="C64" s="30"/>
      <x:c r="D64" s="30"/>
      <x:c r="E64" s="30"/>
      <x:c r="F64" s="30"/>
    </x:row>
    <x:row r="65" ht="34" customHeight="1">
      <x:c r="A65" s="13"/>
      <x:c r="B65" s="13"/>
      <x:c r="C65" s="13"/>
      <x:c r="D65" s="13"/>
      <x:c r="E65" s="13"/>
      <x:c r="F65" s="13"/>
    </x:row>
  </x:sheetData>
  <x:mergeCells>
    <x:mergeCell ref="A1:F1"/>
    <x:mergeCell ref="A2:F2"/>
    <x:mergeCell ref="A3:F3"/>
    <x:mergeCell ref="A4:F4"/>
    <x:mergeCell ref="A52:F52"/>
    <x:mergeCell ref="A63:F63"/>
    <x:mergeCell ref="A64:F64"/>
  </x:mergeCells>
  <x:conditionalFormatting sqref="C60:D61">
    <x:cfRule type="expression" dxfId="0" priority="1">
      <x:formula>C60="採用保留"</x:formula>
    </x:cfRule>
  </x:conditionalFormatting>
  <x:dataValidations count="2">
    <x:dataValidation type="list" sqref="C46:D46">
      <x:formula1>"不明,合格,不合格,条件付き"</x:formula1>
    </x:dataValidation>
    <x:dataValidation type="list" sqref="C47:D47">
      <x:formula1>"不明,確認済み,条件外"</x:formula1>
    </x:dataValidation>
  </x:dataValidation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31" hidden="0" customWidth="1"/>
    <x:col min="2" max="2" width="15" hidden="0" customWidth="1"/>
    <x:col min="3" max="3" width="24" hidden="0" customWidth="1"/>
    <x:col min="4" max="4" width="24" hidden="0" customWidth="1"/>
    <x:col min="5" max="5" width="16" hidden="0" customWidth="1"/>
    <x:col min="6" max="6" width="48" hidden="0" customWidth="1"/>
  </x:cols>
  <x:sheetData>
    <x:row r="1" ht="42" customHeight="1">
      <x:c r="A1" s="20" t="str">
        <x:v>生成費用＋修正時間｜空欄版</x:v>
      </x:c>
      <x:c r="B1" s="20"/>
      <x:c r="C1" s="20"/>
      <x:c r="D1" s="20"/>
      <x:c r="E1" s="20"/>
      <x:c r="F1" s="20"/>
    </x:row>
    <x:row r="2" ht="40" customHeight="1">
      <x:c r="A2" s="30" t="str">
        <x:v>1か月・1人・1案件の比較用。円は税抜の仮定。品質・回数・時間は実測ではありません。</x:v>
      </x:c>
      <x:c r="B2" s="30"/>
      <x:c r="C2" s="30"/>
      <x:c r="D2" s="30"/>
      <x:c r="E2" s="30"/>
      <x:c r="F2" s="30"/>
    </x:row>
    <x:row r="3" ht="40" customHeight="1">
      <x:c r="A3" s="30" t="str">
        <x:v>A＝文字を含め都度再生成／B＝生成素材をレイヤー・字幕編集。料金・時間を実値へ置換して使います。</x:v>
      </x:c>
      <x:c r="B3" s="30"/>
      <x:c r="C3" s="30"/>
      <x:c r="D3" s="30"/>
      <x:c r="E3" s="30"/>
      <x:c r="F3" s="30"/>
    </x:row>
    <x:row r="4" ht="36" customHeight="1">
      <x:c r="A4" s="30" t="str">
        <x:v>入力：青文字。数式：黒文字。未入力を0とみなさず、必要数値がそろうまで合計は空欄です。</x:v>
      </x:c>
      <x:c r="B4" s="30"/>
      <x:c r="C4" s="30"/>
      <x:c r="D4" s="30"/>
      <x:c r="E4" s="30"/>
      <x:c r="F4" s="30"/>
    </x:row>
    <x:row r="5" ht="34" customHeight="1">
      <x:c r="A5" s="13"/>
      <x:c r="B5" s="13"/>
      <x:c r="C5" s="13"/>
      <x:c r="D5" s="13"/>
      <x:c r="E5" s="13"/>
      <x:c r="F5" s="13"/>
    </x:row>
    <x:row r="6" ht="32" customHeight="1">
      <x:c r="A6" s="33" t="str">
        <x:v>項目</x:v>
      </x:c>
      <x:c r="B6" s="33" t="str">
        <x:v>単位</x:v>
      </x:c>
      <x:c r="C6" s="33" t="str">
        <x:v>A：都度再生成</x:v>
      </x:c>
      <x:c r="D6" s="33" t="str">
        <x:v>B：生成素材を編集</x:v>
      </x:c>
      <x:c r="E6" s="33" t="str">
        <x:v>区分</x:v>
      </x:c>
      <x:c r="F6" s="33" t="str">
        <x:v>仮定・計算根拠／注意</x:v>
      </x:c>
    </x:row>
    <x:row r="7" ht="44" customHeight="1">
      <x:c r="A7" s="13" t="str">
        <x:v>対象期間</x:v>
      </x:c>
      <x:c r="B7" s="86" t="str">
        <x:v>か月</x:v>
      </x:c>
      <x:c r="C7" s="40"/>
      <x:c r="D7" s="40"/>
      <x:c r="E7" s="86" t="str">
        <x:v>入力</x:v>
      </x:c>
      <x:c r="F7" s="13" t="str">
        <x:v>1か月で統一。月額固定費の全額をこの期間へ計上</x:v>
      </x:c>
    </x:row>
    <x:row r="8" ht="44" customHeight="1">
      <x:c r="A8" s="22" t="str">
        <x:v>利用者数</x:v>
      </x:c>
      <x:c r="B8" s="87" t="str">
        <x:v>人</x:v>
      </x:c>
      <x:c r="C8" s="41"/>
      <x:c r="D8" s="41"/>
      <x:c r="E8" s="87" t="str">
        <x:v>入力</x:v>
      </x:c>
      <x:c r="F8" s="22" t="str">
        <x:v>1人分の契約費を入力。席数を変えたら月額も更新</x:v>
      </x:c>
    </x:row>
    <x:row r="9" ht="44" customHeight="1">
      <x:c r="A9" s="13" t="str">
        <x:v>案件数</x:v>
      </x:c>
      <x:c r="B9" s="86" t="str">
        <x:v>件</x:v>
      </x:c>
      <x:c r="C9" s="40"/>
      <x:c r="D9" s="40"/>
      <x:c r="E9" s="86" t="str">
        <x:v>入力</x:v>
      </x:c>
      <x:c r="F9" s="13" t="str">
        <x:v>見本は1案件へ全額計上。複数案件では配賦基準を統一</x:v>
      </x:c>
    </x:row>
    <x:row r="10" ht="44" customHeight="1">
      <x:c r="A10" s="22" t="str">
        <x:v>生成サービス月額</x:v>
      </x:c>
      <x:c r="B10" s="87" t="str">
        <x:v>円/月</x:v>
      </x:c>
      <x:c r="C10" s="41"/>
      <x:c r="D10" s="41"/>
      <x:c r="E10" s="87" t="str">
        <x:v>入力</x:v>
      </x:c>
      <x:c r="F10" s="22" t="str">
        <x:v>架空料金。税抜。実在プランではない</x:v>
      </x:c>
    </x:row>
    <x:row r="11" ht="44" customHeight="1">
      <x:c r="A11" s="13" t="str">
        <x:v>含有クレジット</x:v>
      </x:c>
      <x:c r="B11" s="86" t="str">
        <x:v>cr/月</x:v>
      </x:c>
      <x:c r="C11" s="40"/>
      <x:c r="D11" s="40"/>
      <x:c r="E11" s="86" t="str">
        <x:v>入力</x:v>
      </x:c>
      <x:c r="F11" s="13" t="str">
        <x:v>架空の含有量。繰越なしを想定</x:v>
      </x:c>
    </x:row>
    <x:row r="12" ht="58" customHeight="1">
      <x:c r="A12" s="22" t="str">
        <x:v>編集ソフト代</x:v>
      </x:c>
      <x:c r="B12" s="87" t="str">
        <x:v>円/月</x:v>
      </x:c>
      <x:c r="C12" s="41"/>
      <x:c r="D12" s="41"/>
      <x:c r="E12" s="87" t="str">
        <x:v>入力</x:v>
      </x:c>
      <x:c r="F12" s="22" t="str">
        <x:v>Aは既存の編集ソフトを使用し追加0円、Bは追加月額1,500円と仮定</x:v>
      </x:c>
    </x:row>
    <x:row r="13" ht="44" customHeight="1">
      <x:c r="A13" s="13" t="str">
        <x:v>生成画像サイズ</x:v>
      </x:c>
      <x:c r="B13" s="86" t="str">
        <x:v>px</x:v>
      </x:c>
      <x:c r="C13" s="40"/>
      <x:c r="D13" s="40"/>
      <x:c r="E13" s="86" t="str">
        <x:v>入力</x:v>
      </x:c>
      <x:c r="F13" s="13" t="str">
        <x:v>生成仕様と納品1200×675は別。品質は未測定</x:v>
      </x:c>
    </x:row>
    <x:row r="14" ht="44" customHeight="1">
      <x:c r="A14" s="22" t="str">
        <x:v>画像1回の消費</x:v>
      </x:c>
      <x:c r="B14" s="87" t="str">
        <x:v>cr/回</x:v>
      </x:c>
      <x:c r="C14" s="41"/>
      <x:c r="D14" s="41"/>
      <x:c r="E14" s="87" t="str">
        <x:v>入力</x:v>
      </x:c>
      <x:c r="F14" s="22" t="str">
        <x:v>1回1画像。編集を含む課金生成を再生成回数に記録</x:v>
      </x:c>
    </x:row>
    <x:row r="15" ht="44" customHeight="1">
      <x:c r="A15" s="13" t="str">
        <x:v>画像 初回生成</x:v>
      </x:c>
      <x:c r="B15" s="86" t="str">
        <x:v>回</x:v>
      </x:c>
      <x:c r="C15" s="40"/>
      <x:c r="D15" s="40"/>
      <x:c r="E15" s="86" t="str">
        <x:v>入力</x:v>
      </x:c>
      <x:c r="F15" s="13" t="str">
        <x:v>本数やバリエーションを含む。採用枚数ではない</x:v>
      </x:c>
    </x:row>
    <x:row r="16" ht="44" customHeight="1">
      <x:c r="A16" s="22" t="str">
        <x:v>画像 再生成</x:v>
      </x:c>
      <x:c r="B16" s="87" t="str">
        <x:v>回</x:v>
      </x:c>
      <x:c r="C16" s="41"/>
      <x:c r="D16" s="41"/>
      <x:c r="E16" s="87" t="str">
        <x:v>入力</x:v>
      </x:c>
      <x:c r="F16" s="22" t="str">
        <x:v>失敗・修正を含める。実測ではない</x:v>
      </x:c>
    </x:row>
    <x:row r="17" ht="44" customHeight="1">
      <x:c r="A17" s="13" t="str">
        <x:v>画像 生成合計</x:v>
      </x:c>
      <x:c r="B17" s="86" t="str">
        <x:v>回</x:v>
      </x:c>
      <x:c r="C17" s="44" t="str">
        <x:f>IF(COUNT(C15:C16)=2,SUM(C15:C16),"")</x:f>
      </x:c>
      <x:c r="D17" s="44" t="str">
        <x:f>IF(COUNT(D15:D16)=2,SUM(D15:D16),"")</x:f>
      </x:c>
      <x:c r="E17" s="86" t="str">
        <x:v>数式</x:v>
      </x:c>
      <x:c r="F17" s="13" t="str">
        <x:v>初回＋再生成</x:v>
      </x:c>
    </x:row>
    <x:row r="18" ht="44" customHeight="1">
      <x:c r="A18" s="22" t="str">
        <x:v>画像 消費合計</x:v>
      </x:c>
      <x:c r="B18" s="87" t="str">
        <x:v>cr</x:v>
      </x:c>
      <x:c r="C18" s="46" t="str">
        <x:f>IF(COUNT(C17,C14)=2,C17*C14,"")</x:f>
      </x:c>
      <x:c r="D18" s="46" t="str">
        <x:f>IF(COUNT(D17,D14)=2,D17*D14,"")</x:f>
      </x:c>
      <x:c r="E18" s="87" t="str">
        <x:v>数式</x:v>
      </x:c>
      <x:c r="F18" s="22" t="str">
        <x:v>画像生成合計×画像1回の消費</x:v>
      </x:c>
    </x:row>
    <x:row r="19" ht="44" customHeight="1">
      <x:c r="A19" s="13" t="str">
        <x:v>生成動画解像度</x:v>
      </x:c>
      <x:c r="B19" s="86" t="str">
        <x:v>設定</x:v>
      </x:c>
      <x:c r="C19" s="40"/>
      <x:c r="D19" s="40"/>
      <x:c r="E19" s="86" t="str">
        <x:v>入力</x:v>
      </x:c>
      <x:c r="F19" s="13" t="str">
        <x:v>架空サービスの条件。公式の製品対応を意味しない</x:v>
      </x:c>
    </x:row>
    <x:row r="20" ht="44" customHeight="1">
      <x:c r="A20" s="22" t="str">
        <x:v>動画フレームレート</x:v>
      </x:c>
      <x:c r="B20" s="87" t="str">
        <x:v>fps</x:v>
      </x:c>
      <x:c r="C20" s="41"/>
      <x:c r="D20" s="41"/>
      <x:c r="E20" s="87" t="str">
        <x:v>入力</x:v>
      </x:c>
      <x:c r="F20" s="22" t="str">
        <x:v>双方同じ値で比較</x:v>
      </x:c>
    </x:row>
    <x:row r="21" ht="44" customHeight="1">
      <x:c r="A21" s="13" t="str">
        <x:v>動画1回の長さ</x:v>
      </x:c>
      <x:c r="B21" s="86" t="str">
        <x:v>秒/回</x:v>
      </x:c>
      <x:c r="C21" s="40"/>
      <x:c r="D21" s="40"/>
      <x:c r="E21" s="86" t="str">
        <x:v>入力</x:v>
      </x:c>
      <x:c r="F21" s="13" t="str">
        <x:v>最終10秒動画を5秒×2カットで制作</x:v>
      </x:c>
    </x:row>
    <x:row r="22" ht="44" customHeight="1">
      <x:c r="A22" s="22" t="str">
        <x:v>動画1秒の消費</x:v>
      </x:c>
      <x:c r="B22" s="87" t="str">
        <x:v>cr/秒</x:v>
      </x:c>
      <x:c r="C22" s="41"/>
      <x:c r="D22" s="41"/>
      <x:c r="E22" s="87" t="str">
        <x:v>入力</x:v>
      </x:c>
      <x:c r="F22" s="22" t="str">
        <x:v>架空料金体系。S09の実在単価とは試算を分離</x:v>
      </x:c>
    </x:row>
    <x:row r="23" ht="44" customHeight="1">
      <x:c r="A23" s="13" t="str">
        <x:v>動画 初回生成</x:v>
      </x:c>
      <x:c r="B23" s="86" t="str">
        <x:v>回</x:v>
      </x:c>
      <x:c r="C23" s="40"/>
      <x:c r="D23" s="40"/>
      <x:c r="E23" s="86" t="str">
        <x:v>入力</x:v>
      </x:c>
      <x:c r="F23" s="13" t="str">
        <x:v>5秒×2カットを最終採用する想定</x:v>
      </x:c>
    </x:row>
    <x:row r="24" ht="44" customHeight="1">
      <x:c r="A24" s="22" t="str">
        <x:v>動画 再生成</x:v>
      </x:c>
      <x:c r="B24" s="87" t="str">
        <x:v>回</x:v>
      </x:c>
      <x:c r="C24" s="41"/>
      <x:c r="D24" s="41"/>
      <x:c r="E24" s="87" t="str">
        <x:v>入力</x:v>
      </x:c>
      <x:c r="F24" s="22" t="str">
        <x:v>失敗・修正を含む。実測ではない</x:v>
      </x:c>
    </x:row>
    <x:row r="25" ht="44" customHeight="1">
      <x:c r="A25" s="13" t="str">
        <x:v>動画 生成合計</x:v>
      </x:c>
      <x:c r="B25" s="86" t="str">
        <x:v>回</x:v>
      </x:c>
      <x:c r="C25" s="44" t="str">
        <x:f>IF(COUNT(C23:C24)=2,SUM(C23:C24),"")</x:f>
      </x:c>
      <x:c r="D25" s="44" t="str">
        <x:f>IF(COUNT(D23:D24)=2,SUM(D23:D24),"")</x:f>
      </x:c>
      <x:c r="E25" s="86" t="str">
        <x:v>数式</x:v>
      </x:c>
      <x:c r="F25" s="13" t="str">
        <x:v>初回＋再生成</x:v>
      </x:c>
    </x:row>
    <x:row r="26" ht="44" customHeight="1">
      <x:c r="A26" s="22" t="str">
        <x:v>動画 消費合計</x:v>
      </x:c>
      <x:c r="B26" s="87" t="str">
        <x:v>cr</x:v>
      </x:c>
      <x:c r="C26" s="46" t="str">
        <x:f>IF(COUNT(C25,C21,C22)=3,C25*C21*C22,"")</x:f>
      </x:c>
      <x:c r="D26" s="46" t="str">
        <x:f>IF(COUNT(D25,D21,D22)=3,D25*D21*D22,"")</x:f>
      </x:c>
      <x:c r="E26" s="87" t="str">
        <x:v>数式</x:v>
      </x:c>
      <x:c r="F26" s="22" t="str">
        <x:v>生成回数×秒数×1秒の消費</x:v>
      </x:c>
    </x:row>
    <x:row r="27" ht="44" customHeight="1">
      <x:c r="A27" s="48" t="str">
        <x:v>消費クレジット総計</x:v>
      </x:c>
      <x:c r="B27" s="88" t="str">
        <x:v>cr</x:v>
      </x:c>
      <x:c r="C27" s="49" t="str">
        <x:f>IF(COUNT(C18,C26)=2,C18+C26,"")</x:f>
      </x:c>
      <x:c r="D27" s="49" t="str">
        <x:f>IF(COUNT(D18,D26)=2,D18+D26,"")</x:f>
      </x:c>
      <x:c r="E27" s="88" t="str">
        <x:v>数式</x:v>
      </x:c>
      <x:c r="F27" s="48" t="str">
        <x:v>画像＋動画。採用分だけに限定しない</x:v>
      </x:c>
    </x:row>
    <x:row r="28" ht="44" customHeight="1">
      <x:c r="A28" s="22" t="str">
        <x:v>追加パック容量</x:v>
      </x:c>
      <x:c r="B28" s="87" t="str">
        <x:v>cr/パック</x:v>
      </x:c>
      <x:c r="C28" s="41"/>
      <x:c r="D28" s="41"/>
      <x:c r="E28" s="87" t="str">
        <x:v>入力</x:v>
      </x:c>
      <x:c r="F28" s="22" t="str">
        <x:v>0不可。超過分を購入単位で切り上げ</x:v>
      </x:c>
    </x:row>
    <x:row r="29" ht="44" customHeight="1">
      <x:c r="A29" s="13" t="str">
        <x:v>追加パック料金</x:v>
      </x:c>
      <x:c r="B29" s="86" t="str">
        <x:v>円/パック</x:v>
      </x:c>
      <x:c r="C29" s="40"/>
      <x:c r="D29" s="40"/>
      <x:c r="E29" s="86" t="str">
        <x:v>入力</x:v>
      </x:c>
      <x:c r="F29" s="13" t="str">
        <x:v>架空料金。税抜。実在プランではない</x:v>
      </x:c>
    </x:row>
    <x:row r="30" ht="44" customHeight="1">
      <x:c r="A30" s="22" t="str">
        <x:v>追加購入パック数</x:v>
      </x:c>
      <x:c r="B30" s="87" t="str">
        <x:v>パック</x:v>
      </x:c>
      <x:c r="C30" s="46" t="str">
        <x:f>IF(COUNT(C27,C11,C28)=3,IF(C28&gt;0,ROUNDUP(MAX(C27-C11,0)/C28,0),""),"")</x:f>
      </x:c>
      <x:c r="D30" s="46" t="str">
        <x:f>IF(COUNT(D27,D11,D28)=3,IF(D28&gt;0,ROUNDUP(MAX(D27-D11,0)/D28,0),""),"")</x:f>
      </x:c>
      <x:c r="E30" s="87" t="str">
        <x:v>数式</x:v>
      </x:c>
      <x:c r="F30" s="22" t="str">
        <x:v>MAX(総消費－含有量,0)÷容量を切り上げ</x:v>
      </x:c>
    </x:row>
    <x:row r="31" ht="44" customHeight="1">
      <x:c r="A31" s="13" t="str">
        <x:v>追加購入金額</x:v>
      </x:c>
      <x:c r="B31" s="86" t="str">
        <x:v>円</x:v>
      </x:c>
      <x:c r="C31" s="44" t="str">
        <x:f>IF(COUNT(C30,C29)=2,C30*C29,"")</x:f>
      </x:c>
      <x:c r="D31" s="44" t="str">
        <x:f>IF(COUNT(D30,D29)=2,D30*D29,"")</x:f>
      </x:c>
      <x:c r="E31" s="86" t="str">
        <x:v>数式</x:v>
      </x:c>
      <x:c r="F31" s="13" t="str">
        <x:v>追加パック数×料金</x:v>
      </x:c>
    </x:row>
    <x:row r="32" ht="44" customHeight="1">
      <x:c r="A32" s="48" t="str">
        <x:v>ツール代の現金支出</x:v>
      </x:c>
      <x:c r="B32" s="88" t="str">
        <x:v>円</x:v>
      </x:c>
      <x:c r="C32" s="49" t="str">
        <x:f>IF(COUNT(C10,C12,C31)=3,SUM(C10,C12,C31),"")</x:f>
      </x:c>
      <x:c r="D32" s="49" t="str">
        <x:f>IF(COUNT(D10,D12,D31)=3,SUM(D10,D12,D31),"")</x:f>
      </x:c>
      <x:c r="E32" s="88" t="str">
        <x:v>数式</x:v>
      </x:c>
      <x:c r="F32" s="48" t="str">
        <x:v>月額＋編集代＋追加購入額</x:v>
      </x:c>
    </x:row>
    <x:row r="33" ht="44" customHeight="1">
      <x:c r="A33" s="13" t="str">
        <x:v>人件費換算単価</x:v>
      </x:c>
      <x:c r="B33" s="86" t="str">
        <x:v>円/時間</x:v>
      </x:c>
      <x:c r="C33" s="40"/>
      <x:c r="D33" s="40"/>
      <x:c r="E33" s="86" t="str">
        <x:v>入力</x:v>
      </x:c>
      <x:c r="F33" s="13" t="str">
        <x:v>給与の追加支払いではなく時間の評価額</x:v>
      </x:c>
    </x:row>
    <x:row r="34" ht="44" customHeight="1">
      <x:c r="A34" s="22" t="str">
        <x:v>1時間の分数</x:v>
      </x:c>
      <x:c r="B34" s="87" t="str">
        <x:v>分/時間</x:v>
      </x:c>
      <x:c r="C34" s="41" t="n">
        <x:v>60</x:v>
      </x:c>
      <x:c r="D34" s="41" t="n">
        <x:v>60</x:v>
      </x:c>
      <x:c r="E34" s="87" t="str">
        <x:v>定数</x:v>
      </x:c>
      <x:c r="F34" s="22" t="str">
        <x:v>単位換算用。変更しない</x:v>
      </x:c>
    </x:row>
    <x:row r="35" ht="44" customHeight="1">
      <x:c r="A35" s="13" t="str">
        <x:v>準備</x:v>
      </x:c>
      <x:c r="B35" s="86" t="str">
        <x:v>分</x:v>
      </x:c>
      <x:c r="C35" s="40"/>
      <x:c r="D35" s="40"/>
      <x:c r="E35" s="86" t="str">
        <x:v>入力</x:v>
      </x:c>
      <x:c r="F35" s="13" t="str">
        <x:v>操作・素材準備。以下の時間と重複させない</x:v>
      </x:c>
    </x:row>
    <x:row r="36" ht="58" customHeight="1">
      <x:c r="A36" s="22" t="str">
        <x:v>初稿作成</x:v>
      </x:c>
      <x:c r="B36" s="87" t="str">
        <x:v>分</x:v>
      </x:c>
      <x:c r="C36" s="41"/>
      <x:c r="D36" s="41"/>
      <x:c r="E36" s="87" t="str">
        <x:v>入力</x:v>
      </x:c>
      <x:c r="F36" s="22" t="str">
        <x:v>初稿の実操作・選定。Aの背景・商品を分ける作業も含む。待ち時間は別</x:v>
      </x:c>
    </x:row>
    <x:row r="37" ht="44" customHeight="1">
      <x:c r="A37" s="13" t="str">
        <x:v>色だけ変更</x:v>
      </x:c>
      <x:c r="B37" s="86" t="str">
        <x:v>分</x:v>
      </x:c>
      <x:c r="C37" s="40"/>
      <x:c r="D37" s="40"/>
      <x:c r="E37" s="86" t="str">
        <x:v>入力</x:v>
      </x:c>
      <x:c r="F37" s="13" t="str">
        <x:v>本体色の変更・保持対象の確認</x:v>
      </x:c>
    </x:row>
    <x:row r="38" ht="58" customHeight="1">
      <x:c r="A38" s="22" t="str">
        <x:v>文字だけ修正</x:v>
      </x:c>
      <x:c r="B38" s="87" t="str">
        <x:v>分</x:v>
      </x:c>
      <x:c r="C38" s="41"/>
      <x:c r="D38" s="41"/>
      <x:c r="E38" s="87" t="str">
        <x:v>入力</x:v>
      </x:c>
      <x:c r="F38" s="22" t="str">
        <x:v>見出し差し替え・保持確認。Aは再生成後の編集可能な文字の作り直しも含む</x:v>
      </x:c>
    </x:row>
    <x:row r="39" ht="58" customHeight="1">
      <x:c r="A39" s="13" t="str">
        <x:v>動画編集</x:v>
      </x:c>
      <x:c r="B39" s="86" t="str">
        <x:v>分</x:v>
      </x:c>
      <x:c r="C39" s="40"/>
      <x:c r="D39" s="40"/>
      <x:c r="E39" s="86" t="str">
        <x:v>入力</x:v>
      </x:c>
      <x:c r="F39" s="13" t="str">
        <x:v>カット接続・編集可能な字幕の作成。文字修正の時間と重複させない</x:v>
      </x:c>
    </x:row>
    <x:row r="40" ht="44" customHeight="1">
      <x:c r="A40" s="22" t="str">
        <x:v>書き出し・最終確認</x:v>
      </x:c>
      <x:c r="B40" s="87" t="str">
        <x:v>分</x:v>
      </x:c>
      <x:c r="C40" s="41"/>
      <x:c r="D40" s="41"/>
      <x:c r="E40" s="87" t="str">
        <x:v>入力</x:v>
      </x:c>
      <x:c r="F40" s="22" t="str">
        <x:v>納品形式・全尺・品質の確認</x:v>
      </x:c>
    </x:row>
    <x:row r="41" ht="44" customHeight="1">
      <x:c r="A41" s="13" t="str">
        <x:v>追加の習得時間</x:v>
      </x:c>
      <x:c r="B41" s="86" t="str">
        <x:v>分</x:v>
      </x:c>
      <x:c r="C41" s="40"/>
      <x:c r="D41" s="40"/>
      <x:c r="E41" s="86" t="str">
        <x:v>入力</x:v>
      </x:c>
      <x:c r="F41" s="13" t="str">
        <x:v>基本例では0。感度分析は別欄</x:v>
      </x:c>
    </x:row>
    <x:row r="42" ht="44" customHeight="1">
      <x:c r="A42" s="48" t="str">
        <x:v>実作業時間の合計</x:v>
      </x:c>
      <x:c r="B42" s="88" t="str">
        <x:v>分</x:v>
      </x:c>
      <x:c r="C42" s="49" t="str">
        <x:f>IF(COUNT(C35:C41)=7,SUM(C35:C41),"")</x:f>
      </x:c>
      <x:c r="D42" s="49" t="str">
        <x:f>IF(COUNT(D35:D41)=7,SUM(D35:D41),"")</x:f>
      </x:c>
      <x:c r="E42" s="88" t="str">
        <x:v>数式</x:v>
      </x:c>
      <x:c r="F42" s="48" t="str">
        <x:v>準備～習得の合計。待ち時間は含めない</x:v>
      </x:c>
    </x:row>
    <x:row r="43" ht="44" customHeight="1">
      <x:c r="A43" s="13" t="str">
        <x:v>時間を金額換算した費用</x:v>
      </x:c>
      <x:c r="B43" s="86" t="str">
        <x:v>円</x:v>
      </x:c>
      <x:c r="C43" s="44" t="str">
        <x:f>IF(COUNT(C42,C33,C34)=3,IF(C34&gt;0,C42/C34*C33,""),"")</x:f>
      </x:c>
      <x:c r="D43" s="44" t="str">
        <x:f>IF(COUNT(D42,D33,D34)=3,IF(D34&gt;0,D42/D34*D33,""),"")</x:f>
      </x:c>
      <x:c r="E43" s="86" t="str">
        <x:v>数式</x:v>
      </x:c>
      <x:c r="F43" s="13" t="str">
        <x:v>実作業分数÷60×換算単価</x:v>
      </x:c>
    </x:row>
    <x:row r="44" ht="44" customHeight="1">
      <x:c r="A44" s="52" t="str">
        <x:v>総費用</x:v>
      </x:c>
      <x:c r="B44" s="89" t="str">
        <x:v>円</x:v>
      </x:c>
      <x:c r="C44" s="53" t="str">
        <x:f>IF(COUNT(C32,C43)=2,C32+C43,"")</x:f>
      </x:c>
      <x:c r="D44" s="53" t="str">
        <x:f>IF(COUNT(D32,D43)=2,D32+D43,"")</x:f>
      </x:c>
      <x:c r="E44" s="89" t="str">
        <x:v>数式</x:v>
      </x:c>
      <x:c r="F44" s="52" t="str">
        <x:v>ツール代の現金支出＋時間換算</x:v>
      </x:c>
    </x:row>
    <x:row r="45" ht="44" customHeight="1">
      <x:c r="A45" s="13" t="str">
        <x:v>待ち時間（別記）</x:v>
      </x:c>
      <x:c r="B45" s="86" t="str">
        <x:v>分</x:v>
      </x:c>
      <x:c r="C45" s="40"/>
      <x:c r="D45" s="40"/>
      <x:c r="E45" s="86" t="str">
        <x:v>未測定</x:v>
      </x:c>
      <x:c r="F45" s="13" t="str">
        <x:v>未測定のため空欄。総費用へ自動加算しない</x:v>
      </x:c>
    </x:row>
    <x:row r="46" ht="62" customHeight="1">
      <x:c r="A46" s="22" t="str">
        <x:v>完成条件の合否</x:v>
      </x:c>
      <x:c r="B46" s="87" t="str">
        <x:v>判定</x:v>
      </x:c>
      <x:c r="C46" s="41" t="str">
        <x:v>不明</x:v>
      </x:c>
      <x:c r="D46" s="41" t="str">
        <x:v>不明</x:v>
      </x:c>
      <x:c r="E46" s="87" t="str">
        <x:v>未測定</x:v>
      </x:c>
      <x:c r="F46" s="22" t="str">
        <x:v>経済試算は双方合格を仮定。実際の採用可否とは別</x:v>
      </x:c>
    </x:row>
    <x:row r="47" ht="62" customHeight="1">
      <x:c r="A47" s="13" t="str">
        <x:v>権利・公開条件</x:v>
      </x:c>
      <x:c r="B47" s="86" t="str">
        <x:v>判定</x:v>
      </x:c>
      <x:c r="C47" s="40" t="str">
        <x:v>不明</x:v>
      </x:c>
      <x:c r="D47" s="40" t="str">
        <x:v>不明</x:v>
      </x:c>
      <x:c r="E47" s="86" t="str">
        <x:v>未確認</x:v>
      </x:c>
      <x:c r="F47" s="13" t="str">
        <x:v>本番の素材・契約は未選定。採用は保留</x:v>
      </x:c>
    </x:row>
    <x:row r="48" ht="62" customHeight="1">
      <x:c r="A48" s="22" t="str">
        <x:v>根拠URL</x:v>
      </x:c>
      <x:c r="B48" s="87" t="str">
        <x:v>URL</x:v>
      </x:c>
      <x:c r="C48" s="41" t="str">
        <x:v>不明</x:v>
      </x:c>
      <x:c r="D48" s="41" t="str">
        <x:v>不明</x:v>
      </x:c>
      <x:c r="E48" s="87" t="str">
        <x:v>仮定</x:v>
      </x:c>
      <x:c r="F48" s="22" t="str">
        <x:v>実際の試用では契約経路ごとの公式資料URL</x:v>
      </x:c>
    </x:row>
    <x:row r="49" ht="62" customHeight="1">
      <x:c r="A49" s="13" t="str">
        <x:v>確認日</x:v>
      </x:c>
      <x:c r="B49" s="86" t="str">
        <x:v>日</x:v>
      </x:c>
      <x:c r="C49" s="40" t="str">
        <x:v>不明</x:v>
      </x:c>
      <x:c r="D49" s="40" t="str">
        <x:v>不明</x:v>
      </x:c>
      <x:c r="E49" s="86" t="str">
        <x:v>仮定作成日</x:v>
      </x:c>
      <x:c r="F49" s="13" t="str">
        <x:v>実際の試用では確認した日付へ置換</x:v>
      </x:c>
    </x:row>
    <x:row r="50" ht="62" customHeight="1">
      <x:c r="A50" s="22" t="str">
        <x:v>モデル・契約・版</x:v>
      </x:c>
      <x:c r="B50" s="87" t="str">
        <x:v>文字列</x:v>
      </x:c>
      <x:c r="C50" s="41" t="str">
        <x:v>不明</x:v>
      </x:c>
      <x:c r="D50" s="41" t="str">
        <x:v>不明</x:v>
      </x:c>
      <x:c r="E50" s="87" t="str">
        <x:v>仮定</x:v>
      </x:c>
      <x:c r="F50" s="22" t="str">
        <x:v>個人／法人、Web／API、地域も記録</x:v>
      </x:c>
    </x:row>
    <x:row r="51" ht="44" customHeight="1">
      <x:c r="A51" s="13" t="str"/>
      <x:c r="B51" s="86" t="str"/>
      <x:c r="C51" s="40"/>
      <x:c r="D51" s="40"/>
      <x:c r="E51" s="86" t="str"/>
      <x:c r="F51" s="13" t="str"/>
    </x:row>
    <x:row r="52" ht="42" customHeight="1">
      <x:c r="A52" s="57" t="str">
        <x:v>感度確認｜条件を変えたときの逆転</x:v>
      </x:c>
      <x:c r="B52" s="90" t="str"/>
      <x:c r="C52" s="58"/>
      <x:c r="D52" s="58"/>
      <x:c r="E52" s="90" t="str"/>
      <x:c r="F52" s="57" t="str"/>
    </x:row>
    <x:row r="53" ht="44" customHeight="1">
      <x:c r="A53" s="13" t="str">
        <x:v>追加習得時間の増分</x:v>
      </x:c>
      <x:c r="B53" s="86" t="str">
        <x:v>分</x:v>
      </x:c>
      <x:c r="C53" s="40"/>
      <x:c r="D53" s="40"/>
      <x:c r="E53" s="86" t="str">
        <x:v>入力</x:v>
      </x:c>
      <x:c r="F53" s="13" t="str">
        <x:v>基本例に対してBだけ80分増やす</x:v>
      </x:c>
    </x:row>
    <x:row r="54" ht="44" customHeight="1">
      <x:c r="A54" s="22" t="str">
        <x:v>感度：実作業合計</x:v>
      </x:c>
      <x:c r="B54" s="87" t="str">
        <x:v>分</x:v>
      </x:c>
      <x:c r="C54" s="46" t="str">
        <x:f>IF(COUNT(C42,C53)=2,C42+C53,"")</x:f>
      </x:c>
      <x:c r="D54" s="46" t="str">
        <x:f>IF(COUNT(D42,D53)=2,D42+D53,"")</x:f>
      </x:c>
      <x:c r="E54" s="87" t="str">
        <x:v>数式</x:v>
      </x:c>
      <x:c r="F54" s="22" t="str">
        <x:v>基本実作業時間＋増分</x:v>
      </x:c>
    </x:row>
    <x:row r="55" ht="44" customHeight="1">
      <x:c r="A55" s="13" t="str">
        <x:v>感度：時間換算費用</x:v>
      </x:c>
      <x:c r="B55" s="86" t="str">
        <x:v>円</x:v>
      </x:c>
      <x:c r="C55" s="44" t="str">
        <x:f>IF(COUNT(C54,C33,C34)=3,IF(C34&gt;0,C54/C34*C33,""),"")</x:f>
      </x:c>
      <x:c r="D55" s="44" t="str">
        <x:f>IF(COUNT(D54,D33,D34)=3,IF(D34&gt;0,D54/D34*D33,""),"")</x:f>
      </x:c>
      <x:c r="E55" s="86" t="str">
        <x:v>数式</x:v>
      </x:c>
      <x:c r="F55" s="13" t="str">
        <x:v>感度の分数÷60×換算単価</x:v>
      </x:c>
    </x:row>
    <x:row r="56" ht="44" customHeight="1">
      <x:c r="A56" s="48" t="str">
        <x:v>感度：総費用</x:v>
      </x:c>
      <x:c r="B56" s="88" t="str">
        <x:v>円</x:v>
      </x:c>
      <x:c r="C56" s="49" t="str">
        <x:f>IF(COUNT(C32,C55)=2,C32+C55,"")</x:f>
      </x:c>
      <x:c r="D56" s="49" t="str">
        <x:f>IF(COUNT(D32,D55)=2,D32+D55,"")</x:f>
      </x:c>
      <x:c r="E56" s="88" t="str">
        <x:v>数式</x:v>
      </x:c>
      <x:c r="F56" s="48" t="str">
        <x:v>現金支出＋感度の時間換算費用</x:v>
      </x:c>
    </x:row>
    <x:row r="57" ht="44" customHeight="1">
      <x:c r="A57" s="13" t="str">
        <x:v>感度：現金だけの比較</x:v>
      </x:c>
      <x:c r="B57" s="86" t="str">
        <x:v>円</x:v>
      </x:c>
      <x:c r="C57" s="44" t="str">
        <x:f>IF(ISNUMBER(C32),C32,"")</x:f>
      </x:c>
      <x:c r="D57" s="44" t="str">
        <x:f>IF(ISNUMBER(D32),D32,"")</x:f>
      </x:c>
      <x:c r="E57" s="86" t="str">
        <x:v>数式</x:v>
      </x:c>
      <x:c r="F57" s="13" t="str">
        <x:v>時間換算を除いた現金支出</x:v>
      </x:c>
    </x:row>
    <x:row r="58" ht="44" customHeight="1">
      <x:c r="A58" s="22" t="str"/>
      <x:c r="B58" s="87" t="str"/>
      <x:c r="C58" s="41"/>
      <x:c r="D58" s="41"/>
      <x:c r="E58" s="87" t="str"/>
      <x:c r="F58" s="22" t="str"/>
    </x:row>
    <x:row r="59" ht="44" customHeight="1">
      <x:c r="A59" s="13" t="str"/>
      <x:c r="B59" s="86" t="str"/>
      <x:c r="C59" s="40"/>
      <x:c r="D59" s="40"/>
      <x:c r="E59" s="86" t="str"/>
      <x:c r="F59" s="13" t="str"/>
    </x:row>
    <x:row r="60" ht="44" customHeight="1">
      <x:c r="A60" s="22" t="str">
        <x:v>計算入力の状態</x:v>
      </x:c>
      <x:c r="B60" s="87" t="str">
        <x:v>状態</x:v>
      </x:c>
      <x:c r="C60" s="46" t="str">
        <x:f>IF(COUNT(C7,C8,C9,C10,C11,C12,C14,C15,C16,C20,C21,C22,C23,C24,C28,C29,C33,C35,C36,C37,C38,C39,C40,C41,C53)&lt;25,"入力不足",IF(OR(C7&lt;&gt;1,C8&lt;&gt;1,C9&lt;&gt;1),"対象条件外",IF(OR(MIN(C10:C12,C14:C16,C20:C24,C28:C29,C33,C35:C41,C53)&lt;0,C28&lt;=0,C34&lt;&gt;60),"値を確認","入力済み")))</x:f>
        <x:v>入力不足</x:v>
      </x:c>
      <x:c r="D60" s="46" t="str">
        <x:f>IF(COUNT(D7,D8,D9,D10,D11,D12,D14,D15,D16,D20,D21,D22,D23,D24,D28,D29,D33,D35,D36,D37,D38,D39,D40,D41,D53)&lt;25,"入力不足",IF(OR(D7&lt;&gt;1,D8&lt;&gt;1,D9&lt;&gt;1),"対象条件外",IF(OR(MIN(D10:D12,D14:D16,D20:D24,D28:D29,D33,D35:D41,D53)&lt;0,D28&lt;=0,D34&lt;&gt;60),"値を確認","入力済み")))</x:f>
        <x:v>入力不足</x:v>
      </x:c>
      <x:c r="E60" s="87" t="str">
        <x:v>数式</x:v>
      </x:c>
      <x:c r="F60" s="22" t="str">
        <x:v>必要数値の入力と値域をチェック</x:v>
      </x:c>
    </x:row>
    <x:row r="61" ht="44" customHeight="1">
      <x:c r="A61" s="13" t="str">
        <x:v>採用の状態</x:v>
      </x:c>
      <x:c r="B61" s="86" t="str">
        <x:v>状態</x:v>
      </x:c>
      <x:c r="C61" s="44" t="str">
        <x:f>IF(AND(C46="合格",C47="確認済み",C60="入力済み"),"採用検討可","採用保留")</x:f>
        <x:v>採用保留</x:v>
      </x:c>
      <x:c r="D61" s="44" t="str">
        <x:f>IF(AND(D46="合格",D47="確認済み",D60="入力済み"),"採用検討可","採用保留")</x:f>
        <x:v>採用保留</x:v>
      </x:c>
      <x:c r="E61" s="86" t="str">
        <x:v>数式</x:v>
      </x:c>
      <x:c r="F61" s="13" t="str">
        <x:v>品質・権利が未確認なら採用保留</x:v>
      </x:c>
    </x:row>
    <x:row r="62" ht="34" customHeight="1">
      <x:c r="A62" s="13"/>
      <x:c r="B62" s="13"/>
      <x:c r="C62" s="13"/>
      <x:c r="D62" s="13"/>
      <x:c r="E62" s="13"/>
      <x:c r="F62" s="13"/>
    </x:row>
    <x:row r="63" ht="42" customHeight="1">
      <x:c r="A63" s="30" t="str">
        <x:v>この計算票は月額＋クレジット追加パック型の単純モデルです。税・外貨・API従量・プラン乗換えは別計算。</x:v>
      </x:c>
      <x:c r="B63" s="30"/>
      <x:c r="C63" s="30"/>
      <x:c r="D63" s="30"/>
      <x:c r="E63" s="30"/>
      <x:c r="F63" s="30"/>
    </x:row>
    <x:row r="64" ht="42" customHeight="1">
      <x:c r="A64" s="30" t="str">
        <x:v>必須条件に不明・不合格がある場合は金額の比較とは別に採用を保留。生成待ち時間も納期判定に含めます。</x:v>
      </x:c>
      <x:c r="B64" s="30"/>
      <x:c r="C64" s="30"/>
      <x:c r="D64" s="30"/>
      <x:c r="E64" s="30"/>
      <x:c r="F64" s="30"/>
    </x:row>
    <x:row r="65" ht="34" customHeight="1">
      <x:c r="A65" s="13"/>
      <x:c r="B65" s="13"/>
      <x:c r="C65" s="13"/>
      <x:c r="D65" s="13"/>
      <x:c r="E65" s="13"/>
      <x:c r="F65" s="13"/>
    </x:row>
  </x:sheetData>
  <x:mergeCells>
    <x:mergeCell ref="A1:F1"/>
    <x:mergeCell ref="A2:F2"/>
    <x:mergeCell ref="A3:F3"/>
    <x:mergeCell ref="A4:F4"/>
    <x:mergeCell ref="A52:F52"/>
    <x:mergeCell ref="A63:F63"/>
    <x:mergeCell ref="A64:F64"/>
  </x:mergeCells>
  <x:conditionalFormatting sqref="C60:D61">
    <x:cfRule type="expression" dxfId="1" priority="1">
      <x:formula>C60="採用保留"</x:formula>
    </x:cfRule>
  </x:conditionalFormatting>
  <x:dataValidations count="2">
    <x:dataValidation type="list" sqref="C46:D46">
      <x:formula1>"不明,合格,不合格,条件付き"</x:formula1>
    </x:dataValidation>
    <x:dataValidation type="list" sqref="C47:D47">
      <x:formula1>"不明,確認済み,条件外"</x:formula1>
    </x:dataValidation>
  </x:dataValidation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30" hidden="0" customWidth="1"/>
    <x:col min="3" max="3" width="30" hidden="0" customWidth="1"/>
    <x:col min="4" max="4" width="30" hidden="0" customWidth="1"/>
    <x:col min="5" max="5" width="30" hidden="0" customWidth="1"/>
  </x:cols>
  <x:sheetData>
    <x:row r="1" ht="42" customHeight="1">
      <x:c r="A1" s="20" t="str">
        <x:v>試用記録｜同じ指示と最適化を分ける</x:v>
      </x:c>
      <x:c r="B1" s="20"/>
      <x:c r="C1" s="20"/>
      <x:c r="D1" s="20"/>
      <x:c r="E1" s="20"/>
    </x:row>
    <x:row r="2" ht="44" customHeight="1">
      <x:c r="A2" s="30" t="str">
        <x:v>4列は記録枠であり実験結果ではありません。試用は未実施。数値の空欄を0とみなさないでください。</x:v>
      </x:c>
      <x:c r="B2" s="30"/>
      <x:c r="C2" s="30"/>
      <x:c r="D2" s="30"/>
      <x:c r="E2" s="30"/>
    </x:row>
    <x:row r="3" ht="34" customHeight="1">
      <x:c r="A3" s="13"/>
      <x:c r="B3" s="13"/>
      <x:c r="C3" s="13"/>
      <x:c r="D3" s="13"/>
      <x:c r="E3" s="13"/>
    </x:row>
    <x:row r="4" ht="34" customHeight="1">
      <x:c r="A4" s="13"/>
      <x:c r="B4" s="13"/>
      <x:c r="C4" s="13"/>
      <x:c r="D4" s="13"/>
      <x:c r="E4" s="13"/>
    </x:row>
    <x:row r="5" ht="34" customHeight="1">
      <x:c r="A5" s="13"/>
      <x:c r="B5" s="13"/>
      <x:c r="C5" s="13"/>
      <x:c r="D5" s="13"/>
      <x:c r="E5" s="13"/>
    </x:row>
    <x:row r="6" ht="32" customHeight="1">
      <x:c r="A6" s="33" t="str">
        <x:v>記録項目</x:v>
      </x:c>
      <x:c r="B6" s="33" t="str">
        <x:v>候補A／同一指示</x:v>
      </x:c>
      <x:c r="C6" s="33" t="str">
        <x:v>候補B／同一指示</x:v>
      </x:c>
      <x:c r="D6" s="33" t="str">
        <x:v>候補A／最適化</x:v>
      </x:c>
      <x:c r="E6" s="33" t="str">
        <x:v>候補B／最適化</x:v>
      </x:c>
    </x:row>
    <x:row r="7" ht="62" customHeight="1">
      <x:c r="A7" s="13" t="str">
        <x:v>サービス／利用経路</x:v>
      </x:c>
      <x:c r="B7" s="36" t="str">
        <x:v>不明</x:v>
      </x:c>
      <x:c r="C7" s="36" t="str">
        <x:v>不明</x:v>
      </x:c>
      <x:c r="D7" s="36" t="str">
        <x:v>不明</x:v>
      </x:c>
      <x:c r="E7" s="36" t="str">
        <x:v>不明</x:v>
      </x:c>
    </x:row>
    <x:row r="8" ht="62" customHeight="1">
      <x:c r="A8" s="22" t="str">
        <x:v>契約／地域／モデル／版</x:v>
      </x:c>
      <x:c r="B8" s="37" t="str">
        <x:v>不明</x:v>
      </x:c>
      <x:c r="C8" s="37" t="str">
        <x:v>不明</x:v>
      </x:c>
      <x:c r="D8" s="37" t="str">
        <x:v>不明</x:v>
      </x:c>
      <x:c r="E8" s="37" t="str">
        <x:v>不明</x:v>
      </x:c>
    </x:row>
    <x:row r="9" ht="62" customHeight="1">
      <x:c r="A9" s="13" t="str">
        <x:v>確認日／試行ID</x:v>
      </x:c>
      <x:c r="B9" s="36" t="str">
        <x:v>不明</x:v>
      </x:c>
      <x:c r="C9" s="36" t="str">
        <x:v>不明</x:v>
      </x:c>
      <x:c r="D9" s="36" t="str">
        <x:v>不明</x:v>
      </x:c>
      <x:c r="E9" s="36" t="str">
        <x:v>不明</x:v>
      </x:c>
    </x:row>
    <x:row r="10" ht="62" customHeight="1">
      <x:c r="A10" s="22" t="str">
        <x:v>素材の出典・許諾証跡</x:v>
      </x:c>
      <x:c r="B10" s="37" t="str">
        <x:v>不明</x:v>
      </x:c>
      <x:c r="C10" s="37" t="str">
        <x:v>不明</x:v>
      </x:c>
      <x:c r="D10" s="37" t="str">
        <x:v>不明</x:v>
      </x:c>
      <x:c r="E10" s="37" t="str">
        <x:v>不明</x:v>
      </x:c>
    </x:row>
    <x:row r="11" ht="62" customHeight="1">
      <x:c r="A11" s="13" t="str">
        <x:v>指示文・変更履歴</x:v>
      </x:c>
      <x:c r="B11" s="36" t="str">
        <x:v>不明</x:v>
      </x:c>
      <x:c r="C11" s="36" t="str">
        <x:v>不明</x:v>
      </x:c>
      <x:c r="D11" s="36" t="str">
        <x:v>不明</x:v>
      </x:c>
      <x:c r="E11" s="36" t="str">
        <x:v>不明</x:v>
      </x:c>
    </x:row>
    <x:row r="12" ht="62" customHeight="1">
      <x:c r="A12" s="22" t="str">
        <x:v>参照・強度・出力設定</x:v>
      </x:c>
      <x:c r="B12" s="37" t="str">
        <x:v>不明</x:v>
      </x:c>
      <x:c r="C12" s="37" t="str">
        <x:v>不明</x:v>
      </x:c>
      <x:c r="D12" s="37" t="str">
        <x:v>不明</x:v>
      </x:c>
      <x:c r="E12" s="37" t="str">
        <x:v>不明</x:v>
      </x:c>
    </x:row>
    <x:row r="13" ht="62" customHeight="1">
      <x:c r="A13" s="13" t="str">
        <x:v>初回／再生成の上限（事前固定）</x:v>
      </x:c>
      <x:c r="B13" s="36" t="str">
        <x:v>不明</x:v>
      </x:c>
      <x:c r="C13" s="36" t="str">
        <x:v>不明</x:v>
      </x:c>
      <x:c r="D13" s="36" t="str">
        <x:v>不明</x:v>
      </x:c>
      <x:c r="E13" s="36" t="str">
        <x:v>不明</x:v>
      </x:c>
    </x:row>
    <x:row r="14" ht="62" customHeight="1">
      <x:c r="A14" s="22" t="str">
        <x:v>解像度／秒数／fps</x:v>
      </x:c>
      <x:c r="B14" s="37" t="str">
        <x:v>不明</x:v>
      </x:c>
      <x:c r="C14" s="37" t="str">
        <x:v>不明</x:v>
      </x:c>
      <x:c r="D14" s="37" t="str">
        <x:v>不明</x:v>
      </x:c>
      <x:c r="E14" s="37" t="str">
        <x:v>不明</x:v>
      </x:c>
    </x:row>
    <x:row r="15" ht="62" customHeight="1">
      <x:c r="A15" s="13" t="str">
        <x:v>生成回数（失敗も含む）</x:v>
      </x:c>
      <x:c r="B15" s="36"/>
      <x:c r="C15" s="36"/>
      <x:c r="D15" s="36"/>
      <x:c r="E15" s="36"/>
    </x:row>
    <x:row r="16" ht="62" customHeight="1">
      <x:c r="A16" s="22" t="str">
        <x:v>消費クレジット</x:v>
      </x:c>
      <x:c r="B16" s="37"/>
      <x:c r="C16" s="37"/>
      <x:c r="D16" s="37"/>
      <x:c r="E16" s="37"/>
    </x:row>
    <x:row r="17" ht="62" customHeight="1">
      <x:c r="A17" s="13" t="str">
        <x:v>素材準備・調整時間（分）</x:v>
      </x:c>
      <x:c r="B17" s="36"/>
      <x:c r="C17" s="36"/>
      <x:c r="D17" s="36"/>
      <x:c r="E17" s="36"/>
    </x:row>
    <x:row r="18" ht="62" customHeight="1">
      <x:c r="A18" s="22" t="str">
        <x:v>色だけ変更の時間（分）</x:v>
      </x:c>
      <x:c r="B18" s="37"/>
      <x:c r="C18" s="37"/>
      <x:c r="D18" s="37"/>
      <x:c r="E18" s="37"/>
    </x:row>
    <x:row r="19" ht="62" customHeight="1">
      <x:c r="A19" s="13" t="str">
        <x:v>色変更後の保持対象の合否</x:v>
      </x:c>
      <x:c r="B19" s="36" t="str">
        <x:v>不明</x:v>
      </x:c>
      <x:c r="C19" s="36" t="str">
        <x:v>不明</x:v>
      </x:c>
      <x:c r="D19" s="36" t="str">
        <x:v>不明</x:v>
      </x:c>
      <x:c r="E19" s="36" t="str">
        <x:v>不明</x:v>
      </x:c>
    </x:row>
    <x:row r="20" ht="62" customHeight="1">
      <x:c r="A20" s="22" t="str">
        <x:v>文字だけ修正の時間（分）</x:v>
      </x:c>
      <x:c r="B20" s="37"/>
      <x:c r="C20" s="37"/>
      <x:c r="D20" s="37"/>
      <x:c r="E20" s="37"/>
    </x:row>
    <x:row r="21" ht="62" customHeight="1">
      <x:c r="A21" s="13" t="str">
        <x:v>文字変更後の保持対象の合否</x:v>
      </x:c>
      <x:c r="B21" s="36" t="str">
        <x:v>不明</x:v>
      </x:c>
      <x:c r="C21" s="36" t="str">
        <x:v>不明</x:v>
      </x:c>
      <x:c r="D21" s="36" t="str">
        <x:v>不明</x:v>
      </x:c>
      <x:c r="E21" s="36" t="str">
        <x:v>不明</x:v>
      </x:c>
    </x:row>
    <x:row r="22" ht="62" customHeight="1">
      <x:c r="A22" s="22" t="str">
        <x:v>動画2カットの同一性・全尺確認</x:v>
      </x:c>
      <x:c r="B22" s="37" t="str">
        <x:v>不明</x:v>
      </x:c>
      <x:c r="C22" s="37" t="str">
        <x:v>不明</x:v>
      </x:c>
      <x:c r="D22" s="37" t="str">
        <x:v>不明</x:v>
      </x:c>
      <x:c r="E22" s="37" t="str">
        <x:v>不明</x:v>
      </x:c>
    </x:row>
    <x:row r="23" ht="62" customHeight="1">
      <x:c r="A23" s="13" t="str">
        <x:v>編集・書き出し・確認時間（分）</x:v>
      </x:c>
      <x:c r="B23" s="36"/>
      <x:c r="C23" s="36"/>
      <x:c r="D23" s="36"/>
      <x:c r="E23" s="36"/>
    </x:row>
    <x:row r="24" ht="62" customHeight="1">
      <x:c r="A24" s="22" t="str">
        <x:v>待ち時間（分・別記）</x:v>
      </x:c>
      <x:c r="B24" s="37"/>
      <x:c r="C24" s="37"/>
      <x:c r="D24" s="37"/>
      <x:c r="E24" s="37"/>
    </x:row>
    <x:row r="25" ht="62" customHeight="1">
      <x:c r="A25" s="13" t="str">
        <x:v>納品サイズ・形式・編集元の合否</x:v>
      </x:c>
      <x:c r="B25" s="36" t="str">
        <x:v>不明</x:v>
      </x:c>
      <x:c r="C25" s="36" t="str">
        <x:v>不明</x:v>
      </x:c>
      <x:c r="D25" s="36" t="str">
        <x:v>不明</x:v>
      </x:c>
      <x:c r="E25" s="36" t="str">
        <x:v>不明</x:v>
      </x:c>
    </x:row>
    <x:row r="26" ht="62" customHeight="1">
      <x:c r="A26" s="22" t="str">
        <x:v>商用／素材／公開／学習条件</x:v>
      </x:c>
      <x:c r="B26" s="37" t="str">
        <x:v>不明</x:v>
      </x:c>
      <x:c r="C26" s="37" t="str">
        <x:v>不明</x:v>
      </x:c>
      <x:c r="D26" s="37" t="str">
        <x:v>不明</x:v>
      </x:c>
      <x:c r="E26" s="37" t="str">
        <x:v>不明</x:v>
      </x:c>
    </x:row>
    <x:row r="27" ht="62" customHeight="1">
      <x:c r="A27" s="13" t="str">
        <x:v>根拠URL・条件確認の版</x:v>
      </x:c>
      <x:c r="B27" s="36" t="str">
        <x:v>不明</x:v>
      </x:c>
      <x:c r="C27" s="36" t="str">
        <x:v>不明</x:v>
      </x:c>
      <x:c r="D27" s="36" t="str">
        <x:v>不明</x:v>
      </x:c>
      <x:c r="E27" s="36" t="str">
        <x:v>不明</x:v>
      </x:c>
    </x:row>
    <x:row r="28" ht="62" customHeight="1">
      <x:c r="A28" s="22" t="str">
        <x:v>出力ID・工程記録の保存先</x:v>
      </x:c>
      <x:c r="B28" s="37" t="str">
        <x:v>不明</x:v>
      </x:c>
      <x:c r="C28" s="37" t="str">
        <x:v>不明</x:v>
      </x:c>
      <x:c r="D28" s="37" t="str">
        <x:v>不明</x:v>
      </x:c>
      <x:c r="E28" s="37" t="str">
        <x:v>不明</x:v>
      </x:c>
    </x:row>
    <x:row r="29" ht="62" customHeight="1">
      <x:c r="A29" s="13" t="str">
        <x:v>不合格理由・未確認事項</x:v>
      </x:c>
      <x:c r="B29" s="36" t="str">
        <x:v>不明</x:v>
      </x:c>
      <x:c r="C29" s="36" t="str">
        <x:v>不明</x:v>
      </x:c>
      <x:c r="D29" s="36" t="str">
        <x:v>不明</x:v>
      </x:c>
      <x:c r="E29" s="36" t="str">
        <x:v>不明</x:v>
      </x:c>
    </x:row>
    <x:row r="30" ht="62" customHeight="1">
      <x:c r="A30" s="22" t="str">
        <x:v>採用判断・条件</x:v>
      </x:c>
      <x:c r="B30" s="37" t="str">
        <x:v>不明</x:v>
      </x:c>
      <x:c r="C30" s="37" t="str">
        <x:v>不明</x:v>
      </x:c>
      <x:c r="D30" s="37" t="str">
        <x:v>不明</x:v>
      </x:c>
      <x:c r="E30" s="37" t="str">
        <x:v>不明</x:v>
      </x:c>
    </x:row>
    <x:row r="31" ht="34" customHeight="1">
      <x:c r="A31" s="13"/>
      <x:c r="B31" s="13"/>
      <x:c r="C31" s="13"/>
      <x:c r="D31" s="13"/>
      <x:c r="E31" s="13"/>
    </x:row>
    <x:row r="32" ht="50" customHeight="1">
      <x:c r="A32" s="30" t="str">
        <x:v>同一指示の段階では指示・素材・完成条件を統一。最適化段階ではサービス別の指示変更を許し、その手間も計上。</x:v>
      </x:c>
      <x:c r="B32" s="30"/>
      <x:c r="C32" s="30"/>
      <x:c r="D32" s="30"/>
      <x:c r="E32" s="30"/>
    </x:row>
    <x:row r="33" ht="50" customHeight="1">
      <x:c r="A33" s="30" t="str">
        <x:v>色変更と文字修正は、修正対象だけでなく商品形状・スイッチ・背景・影など保持すべき領域をそれぞれ評価。</x:v>
      </x:c>
      <x:c r="B33" s="30"/>
      <x:c r="C33" s="30"/>
      <x:c r="D33" s="30"/>
      <x:c r="E33" s="30"/>
    </x:row>
    <x:row r="34" ht="34" customHeight="1">
      <x:c r="A34" s="13"/>
      <x:c r="B34" s="13"/>
      <x:c r="C34" s="13"/>
      <x:c r="D34" s="13"/>
      <x:c r="E34" s="13"/>
    </x:row>
  </x:sheetData>
  <x:mergeCells>
    <x:mergeCell ref="A1:E1"/>
    <x:mergeCell ref="A2:E2"/>
    <x:mergeCell ref="A32:E32"/>
    <x:mergeCell ref="A33:E33"/>
  </x:mergeCells>
  <x:dataValidations count="4">
    <x:dataValidation type="list" sqref="B19:E19">
      <x:formula1>"不明,合格,不合格,条件付き"</x:formula1>
    </x:dataValidation>
    <x:dataValidation type="list" sqref="B21:E21">
      <x:formula1>"不明,合格,不合格,条件付き"</x:formula1>
    </x:dataValidation>
    <x:dataValidation type="list" sqref="B22:E22">
      <x:formula1>"不明,合格,不合格,条件付き"</x:formula1>
    </x:dataValidation>
    <x:dataValidation type="list" sqref="B25:E25">
      <x:formula1>"不明,合格,不合格,条件付き"</x:formula1>
    </x:dataValidation>
  </x:dataValidation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26" hidden="0" customWidth="1"/>
    <x:col min="2" max="2" width="40" hidden="0" customWidth="1"/>
    <x:col min="3" max="3" width="40" hidden="0" customWidth="1"/>
    <x:col min="4" max="4" width="46" hidden="0" customWidth="1"/>
    <x:col min="5" max="5" width="22" hidden="0" customWidth="1"/>
  </x:cols>
  <x:sheetData>
    <x:row r="1" ht="42" customHeight="1">
      <x:c r="A1" s="20" t="str">
        <x:v>公式仕様｜能力の存在と品質実測を分離</x:v>
      </x:c>
      <x:c r="B1" s="20"/>
      <x:c r="C1" s="20"/>
      <x:c r="D1" s="20"/>
      <x:c r="E1" s="20"/>
    </x:row>
    <x:row r="2" ht="42" customHeight="1">
      <x:c r="A2" s="30" t="str">
        <x:v>確認日：2026-09-15。下記は機能・条件の確認で、製品間の優劣や品質を測定したものではありません。</x:v>
      </x:c>
      <x:c r="B2" s="30"/>
      <x:c r="C2" s="30"/>
      <x:c r="D2" s="30"/>
      <x:c r="E2" s="30"/>
    </x:row>
    <x:row r="3" ht="34" customHeight="1">
      <x:c r="A3" s="13"/>
      <x:c r="B3" s="13"/>
      <x:c r="C3" s="13"/>
      <x:c r="D3" s="13"/>
      <x:c r="E3" s="13"/>
    </x:row>
    <x:row r="4" ht="34" customHeight="1">
      <x:c r="A4" s="13"/>
      <x:c r="B4" s="13"/>
      <x:c r="C4" s="13"/>
      <x:c r="D4" s="13"/>
      <x:c r="E4" s="13"/>
    </x:row>
    <x:row r="5" ht="34" customHeight="1">
      <x:c r="A5" s="13"/>
      <x:c r="B5" s="13"/>
      <x:c r="C5" s="13"/>
      <x:c r="D5" s="13"/>
      <x:c r="E5" s="13"/>
    </x:row>
    <x:row r="6" ht="32" customHeight="1">
      <x:c r="A6" s="33" t="str">
        <x:v>対象・経路</x:v>
      </x:c>
      <x:c r="B6" s="33" t="str">
        <x:v>公式資料で確認したこと</x:v>
      </x:c>
      <x:c r="C6" s="33" t="str">
        <x:v>条件外・未確認</x:v>
      </x:c>
      <x:c r="D6" s="33" t="str">
        <x:v>根拠URL</x:v>
      </x:c>
      <x:c r="E6" s="33" t="str">
        <x:v>資料更新・版</x:v>
      </x:c>
    </x:row>
    <x:row r="7" ht="205" customHeight="1">
      <x:c r="A7" s="13" t="str">
        <x:v>Adobe Firefly／画像・Firefly Video</x:v>
      </x:c>
      <x:c r="B7" s="13" t="str">
        <x:v>新規画像、構図参照、選択範囲の生成、画像からの動画生成。</x:v>
      </x:c>
      <x:c r="C7" s="13" t="str">
        <x:v>同一商品・正しい文字・範囲外保持は未実測。モデル・契約別に確認。</x:v>
      </x:c>
      <x:c r="D7" s="13" t="str">
        <x:v>https://helpx.adobe.com/firefly/web/work-with-images/edit-images/generative-fill.html
https://helpx.adobe.com/firefly/web/work-with-images/generate-images/match-image-composition-to-reference-image.html
https://helpx.adobe.com/firefly/web/work-with-audio-and-video/work-with-video/generate-videos-using-images.html</x:v>
      </x:c>
      <x:c r="E7" s="13" t="str">
        <x:v>画像編集2026-07-09／構図・動画2026-06-16</x:v>
      </x:c>
    </x:row>
    <x:row r="8" ht="145" customHeight="1">
      <x:c r="A8" s="22" t="str">
        <x:v>ChatGPT Images／Web画像</x:v>
      </x:c>
      <x:c r="B8" s="22" t="str">
        <x:v>新規作成、画像アップロード、指示・選択による編集。</x:v>
      </x:c>
      <x:c r="C8" s="22" t="str">
        <x:v>選択範囲外にも影響する可能性。動画はこの比較の対象外。API料金へ流用不可。</x:v>
      </x:c>
      <x:c r="D8" s="22" t="str">
        <x:v>https://help.openai.com/en/articles/11084440</x:v>
      </x:c>
      <x:c r="E8" s="22" t="str">
        <x:v>絶対更新日未記載／現行版</x:v>
      </x:c>
    </x:row>
    <x:row r="9" ht="145" customHeight="1">
      <x:c r="A9" s="13" t="str">
        <x:v>Runway Gen-4.5／Web動画</x:v>
      </x:c>
      <x:c r="B9" s="13" t="str">
        <x:v>Standard以上、Text/Image to Video。720p、2～10秒、24/25fps。</x:v>
      </x:c>
      <x:c r="C9" s="13" t="str">
        <x:v>この生成資料では部分修正は未確認。ネイティブ1080p必須なら条件外。</x:v>
      </x:c>
      <x:c r="D9" s="13" t="str">
        <x:v>https://help.runwayml.com/hc/en-us/articles/46974685288467-Creating-with-Gen-4-5</x:v>
      </x:c>
      <x:c r="E9" s="13" t="str">
        <x:v>絶対更新日未記載／Gen-4.5</x:v>
      </x:c>
    </x:row>
    <x:row r="10" ht="145" customHeight="1">
      <x:c r="A10" s="22" t="str">
        <x:v>Adobe Firefly Video／消費量</x:v>
      </x:c>
      <x:c r="B10" s="22" t="str">
        <x:v>1080p・24fpsで100cr/秒。5秒なら500cr（計算）。</x:v>
      </x:c>
      <x:c r="C10" s="22" t="str">
        <x:v>円換算額ではない。他社crとの単純比較不可。仮の月額表とは分離。</x:v>
      </x:c>
      <x:c r="D10" s="22" t="str">
        <x:v>https://helpx.adobe.com/jp/creative-cloud/apps/generative-ai/generative-credits-faq.html</x:v>
      </x:c>
      <x:c r="E10" s="22" t="str">
        <x:v>2026-09-14／日本語版</x:v>
      </x:c>
    </x:row>
    <x:row r="11" ht="145" customHeight="1">
      <x:c r="A11" s="13" t="str">
        <x:v>Adobe内のパートナーモデル</x:v>
      </x:c>
      <x:c r="B11" s="13" t="str">
        <x:v>プロンプト・参照を共有。Adobe・パートナーモデルの学習に使わないと説明。</x:v>
      </x:c>
      <x:c r="C11" s="13" t="str">
        <x:v>提供元直接契約に転用しない。地域・契約・一部モデルの個人限定条件を確認。</x:v>
      </x:c>
      <x:c r="D11" s="13" t="str">
        <x:v>https://helpx.adobe.com/creative-cloud/apps/generative-ai/non-adobe-models-in-adobe-products.html</x:v>
      </x:c>
      <x:c r="E11" s="13" t="str">
        <x:v>2026-09-10</x:v>
      </x:c>
    </x:row>
    <x:row r="12" ht="145" customHeight="1">
      <x:c r="A12" s="22" t="str">
        <x:v>Runway一般規約</x:v>
      </x:c>
      <x:c r="B12" s="22" t="str">
        <x:v>2026-09-15更新、2026-09-16確認。一般規約4.4は入力・出力を学習・改善等に利用し得ると説明。</x:v>
      </x:c>
      <x:c r="C12" s="22" t="str">
        <x:v>Enterpriseは別規約。商用利用と第三者の権利処理は別。</x:v>
      </x:c>
      <x:c r="D12" s="22" t="str">
        <x:v>https://runway.com/terms-of-use</x:v>
      </x:c>
      <x:c r="E12" s="22" t="str">
        <x:v>2026-09-15</x:v>
      </x:c>
    </x:row>
    <x:row r="13" ht="34" customHeight="1">
      <x:c r="A13" s="13"/>
      <x:c r="B13" s="13"/>
      <x:c r="C13" s="13"/>
      <x:c r="D13" s="13"/>
      <x:c r="E13" s="13"/>
    </x:row>
    <x:row r="14" ht="50" customHeight="1">
      <x:c r="A14" s="30" t="str">
        <x:v>製品比較の単位は、サービス名だけでなく、契約種別／利用経路／機能／モデル／地域／版をセットで記録します。</x:v>
      </x:c>
      <x:c r="B14" s="30"/>
      <x:c r="C14" s="30"/>
      <x:c r="D14" s="30"/>
      <x:c r="E14" s="30"/>
    </x:row>
  </x:sheetData>
  <x:mergeCells>
    <x:mergeCell ref="A1:E1"/>
    <x:mergeCell ref="A2:E2"/>
    <x:mergeCell ref="A14:E14"/>
  </x:mergeCells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defaultRowHeight="15"/>
  <x:cols>
    <x:col min="1" max="1" width="15" hidden="0" customWidth="1"/>
    <x:col min="2" max="2" width="17" hidden="0" customWidth="1"/>
    <x:col min="3" max="3" width="37" hidden="0" customWidth="1"/>
    <x:col min="4" max="4" width="25" hidden="0" customWidth="1"/>
    <x:col min="5" max="5" width="45" hidden="0" customWidth="1"/>
    <x:col min="6" max="6" width="48" hidden="0" customWidth="1"/>
    <x:col min="7" max="7" width="48" hidden="0" customWidth="1"/>
  </x:cols>
  <x:sheetData>
    <x:row r="1" ht="42" customHeight="1">
      <x:c r="A1" s="20" t="str">
        <x:v>出典台帳｜一次資料・確認範囲</x:v>
      </x:c>
      <x:c r="B1" s="20"/>
      <x:c r="C1" s="20"/>
      <x:c r="D1" s="20"/>
      <x:c r="E1" s="20"/>
      <x:c r="F1" s="20"/>
      <x:c r="G1" s="20"/>
    </x:row>
    <x:row r="2" ht="44" customHeight="1">
      <x:c r="A2" s="30" t="str">
        <x:v>全資料の該当本文を2026-09-15に確認。文化庁PDFは本文pp.18–21のページ画像も確認。</x:v>
      </x:c>
      <x:c r="B2" s="30"/>
      <x:c r="C2" s="30"/>
      <x:c r="D2" s="30"/>
      <x:c r="E2" s="30"/>
      <x:c r="F2" s="30"/>
      <x:c r="G2" s="30"/>
    </x:row>
    <x:row r="3" ht="34" customHeight="1">
      <x:c r="A3" s="13"/>
      <x:c r="B3" s="13"/>
      <x:c r="C3" s="13"/>
      <x:c r="D3" s="13"/>
      <x:c r="E3" s="13"/>
      <x:c r="F3" s="13"/>
      <x:c r="G3" s="13"/>
    </x:row>
    <x:row r="4" ht="34" customHeight="1">
      <x:c r="A4" s="13"/>
      <x:c r="B4" s="13"/>
      <x:c r="C4" s="13"/>
      <x:c r="D4" s="13"/>
      <x:c r="E4" s="13"/>
      <x:c r="F4" s="13"/>
      <x:c r="G4" s="13"/>
    </x:row>
    <x:row r="5" ht="34" customHeight="1">
      <x:c r="A5" s="13"/>
      <x:c r="B5" s="13"/>
      <x:c r="C5" s="13"/>
      <x:c r="D5" s="13"/>
      <x:c r="E5" s="13"/>
      <x:c r="F5" s="13"/>
      <x:c r="G5" s="13"/>
    </x:row>
    <x:row r="6" ht="32" customHeight="1">
      <x:c r="A6" s="33" t="str">
        <x:v>ID</x:v>
      </x:c>
      <x:c r="B6" s="33" t="str">
        <x:v>発行元</x:v>
      </x:c>
      <x:c r="C6" s="33" t="str">
        <x:v>資料名</x:v>
      </x:c>
      <x:c r="D6" s="33" t="str">
        <x:v>発行・更新・版</x:v>
      </x:c>
      <x:c r="E6" s="33" t="str">
        <x:v>該当箇所</x:v>
      </x:c>
      <x:c r="F6" s="33" t="str">
        <x:v>根拠URL</x:v>
      </x:c>
      <x:c r="G6" s="33" t="str">
        <x:v>適用範囲・限界</x:v>
      </x:c>
    </x:row>
    <x:row r="7" ht="142" customHeight="1">
      <x:c r="A7" s="13" t="str">
        <x:v>S01
CR-FIRE</x:v>
      </x:c>
      <x:c r="B7" s="13" t="str">
        <x:v>Adobe</x:v>
      </x:c>
      <x:c r="C7" s="13" t="str">
        <x:v>Adobe Firefly FAQ</x:v>
      </x:c>
      <x:c r="D7" s="13" t="str">
        <x:v>2026-05-13更新</x:v>
      </x:c>
      <x:c r="E7" s="13" t="str">
        <x:v>FAQ／商用利用、ベータ、コミュニティ投稿、モデル群</x:v>
      </x:c>
      <x:c r="F7" s="13" t="str">
        <x:v>https://helpx.adobe.com/firefly/web/get-started/learn-the-basics/adobe-firefly-faq.html</x:v>
      </x:c>
      <x:c r="G7" s="13" t="str">
        <x:v>Fireflyの機能・利用条件。個々の出力の非侵害や、全モデルで同じ条件を保証しない。</x:v>
      </x:c>
    </x:row>
    <x:row r="8" ht="142" customHeight="1">
      <x:c r="A8" s="22" t="str">
        <x:v>S02
CR-COPY</x:v>
      </x:c>
      <x:c r="B8" s="22" t="str">
        <x:v>文化庁</x:v>
      </x:c>
      <x:c r="C8" s="22" t="str">
        <x:v>AIと著作権に関するチェックリスト＆ガイダンス</x:v>
      </x:c>
      <x:c r="D8" s="22" t="str">
        <x:v>2024年7月版</x:v>
      </x:c>
      <x:c r="E8" s="22" t="str">
        <x:v>本文pp.18–21（PDFの19–22ページ）／3-1-1～3-1-7</x:v>
      </x:c>
      <x:c r="F8" s="22" t="str">
        <x:v>https://www.bunka.go.jp/seisaku/chosakuken/pdf/94097701_01.pdf</x:v>
      </x:c>
      <x:c r="G8" s="22" t="str">
        <x:v>入力、生成・利用段階の著作権上の確認観点。商標・肖像等や個別事案の適法性を一括判定しない。</x:v>
      </x:c>
    </x:row>
    <x:row r="9" ht="142" customHeight="1">
      <x:c r="A9" s="13" t="str">
        <x:v>S03
ADD-FILL</x:v>
      </x:c>
      <x:c r="B9" s="13" t="str">
        <x:v>Adobe</x:v>
      </x:c>
      <x:c r="C9" s="13" t="str">
        <x:v>Generative fill</x:v>
      </x:c>
      <x:c r="D9" s="13" t="str">
        <x:v>2026-07-09更新</x:v>
      </x:c>
      <x:c r="E9" s="13" t="str">
        <x:v>画像のアップロード、ブラシ選択、選択範囲への生成、モデル別クレジット表示</x:v>
      </x:c>
      <x:c r="F9" s="13" t="str">
        <x:v>https://helpx.adobe.com/firefly/web/work-with-images/edit-images/generative-fill.html</x:v>
      </x:c>
      <x:c r="G9" s="13" t="str">
        <x:v>指定領域の編集機能の存在。選択外の完全保持、文字の精度、作業時間は未実測。</x:v>
      </x:c>
    </x:row>
    <x:row r="10" ht="142" customHeight="1">
      <x:c r="A10" s="22" t="str">
        <x:v>S04
ADD-REF</x:v>
      </x:c>
      <x:c r="B10" s="22" t="str">
        <x:v>Adobe</x:v>
      </x:c>
      <x:c r="C10" s="22" t="str">
        <x:v>Match image composition to reference image</x:v>
      </x:c>
      <x:c r="D10" s="22" t="str">
        <x:v>2026-06-16更新</x:v>
      </x:c>
      <x:c r="E10" s="22" t="str">
        <x:v>Composition／参照画像の構図と強度の指定</x:v>
      </x:c>
      <x:c r="F10" s="22" t="str">
        <x:v>https://helpx.adobe.com/firefly/web/work-with-images/generate-images/match-image-composition-to-reference-image.html</x:v>
      </x:c>
      <x:c r="G10" s="22" t="str">
        <x:v>構図参照の機能。商品形状・人物の同一性の保証ではない。</x:v>
      </x:c>
    </x:row>
    <x:row r="11" ht="142" customHeight="1">
      <x:c r="A11" s="13" t="str">
        <x:v>S05
ADD-VIDEO</x:v>
      </x:c>
      <x:c r="B11" s="13" t="str">
        <x:v>Adobe</x:v>
      </x:c>
      <x:c r="C11" s="13" t="str">
        <x:v>Generate videos using images</x:v>
      </x:c>
      <x:c r="D11" s="13" t="str">
        <x:v>2026-06-16更新</x:v>
      </x:c>
      <x:c r="E11" s="13" t="str">
        <x:v>Firefly Videoの選択／解像度・縦横比／最初と最後のキーフレーム</x:v>
      </x:c>
      <x:c r="F11" s="13" t="str">
        <x:v>https://helpx.adobe.com/firefly/web/work-with-audio-and-video/work-with-video/generate-videos-using-images.html</x:v>
      </x:c>
      <x:c r="G11" s="13" t="str">
        <x:v>画像を基にした動画生成の設定。地域・モデル・契約別の提供可否は別確認。</x:v>
      </x:c>
    </x:row>
    <x:row r="12" ht="142" customHeight="1">
      <x:c r="A12" s="22" t="str">
        <x:v>S06
ADD-CHAT</x:v>
      </x:c>
      <x:c r="B12" s="22" t="str">
        <x:v>OpenAI</x:v>
      </x:c>
      <x:c r="C12" s="22" t="str">
        <x:v>Images in ChatGPT</x:v>
      </x:c>
      <x:c r="D12" s="22" t="str">
        <x:v>絶対更新日未記載／確認時の現行版</x:v>
      </x:c>
      <x:c r="E12" s="22" t="str">
        <x:v>Creating and editing images／選択範囲外にも編集が及ぶ可能性</x:v>
      </x:c>
      <x:c r="F12" s="22" t="str">
        <x:v>https://help.openai.com/en/articles/11084440</x:v>
      </x:c>
      <x:c r="G12" s="22" t="str">
        <x:v>ChatGPTの画像機能。API課金や動画機能の比較には流用しない。旧編集記事URLからの転送先を確認。</x:v>
      </x:c>
    </x:row>
    <x:row r="13" ht="142" customHeight="1">
      <x:c r="A13" s="13" t="str">
        <x:v>S07
ADD-RUN</x:v>
      </x:c>
      <x:c r="B13" s="13" t="str">
        <x:v>Runway</x:v>
      </x:c>
      <x:c r="C13" s="13" t="str">
        <x:v>Creating with Gen-4.5</x:v>
      </x:c>
      <x:c r="D13" s="13" t="str">
        <x:v>絶対更新日未記載／Gen-4.5・Webの現行資料</x:v>
      </x:c>
      <x:c r="E13" s="13" t="str">
        <x:v>仕様表／Standard以上、Text to Video、Image to Video、720p、2～10秒、24/25fps</x:v>
      </x:c>
      <x:c r="F13" s="13" t="str">
        <x:v>https://help.runwayml.com/hc/en-us/articles/46974685288467-Creating-with-Gen-4-5</x:v>
      </x:c>
      <x:c r="G13" s="13" t="str">
        <x:v>Gen-4.5の生成仕様。他の動画編集機能や全プランの料金を示す資料ではない。</x:v>
      </x:c>
    </x:row>
    <x:row r="14" ht="142" customHeight="1">
      <x:c r="A14" s="22" t="str">
        <x:v>S08
ADD-TEXT</x:v>
      </x:c>
      <x:c r="B14" s="22" t="str">
        <x:v>Adobe</x:v>
      </x:c>
      <x:c r="C14" s="22" t="str">
        <x:v>Edit text in Photoshop</x:v>
      </x:c>
      <x:c r="D14" s="22" t="str">
        <x:v>2023-09-20更新</x:v>
      </x:c>
      <x:c r="E14" s="22" t="str">
        <x:v>Edit text／Rasterize type layers</x:v>
      </x:c>
      <x:c r="F14" s="22" t="str">
        <x:v>https://helpx.adobe.com/photoshop/using/editing-text.html</x:v>
      </x:c>
      <x:c r="G14" s="22" t="str">
        <x:v>文字レイヤーの編集とラスタライズの違い。製品間の作業時間比較ではない。</x:v>
      </x:c>
    </x:row>
    <x:row r="15" ht="142" customHeight="1">
      <x:c r="A15" s="13" t="str">
        <x:v>S09
ADD-CREDIT</x:v>
      </x:c>
      <x:c r="B15" s="13" t="str">
        <x:v>Adobe</x:v>
      </x:c>
      <x:c r="C15" s="13" t="str">
        <x:v>生成クレジットに関するよくある質問</x:v>
      </x:c>
      <x:c r="D15" s="13" t="str">
        <x:v>2026-09-14更新／日本語版</x:v>
      </x:c>
      <x:c r="E15" s="13" t="str">
        <x:v>プレミアム生成機能の消費表／Firefly Video 1080p・24fps</x:v>
      </x:c>
      <x:c r="F15" s="13" t="str">
        <x:v>https://helpx.adobe.com/jp/creative-cloud/apps/generative-ai/generative-credits-faq.html</x:v>
      </x:c>
      <x:c r="G15" s="13" t="str">
        <x:v>1080p・24fpsの100クレジット/秒等。円建て月額料金、他社クレジットとの等価性、品質は示さない。</x:v>
      </x:c>
    </x:row>
    <x:row r="16" ht="142" customHeight="1">
      <x:c r="A16" s="22" t="str">
        <x:v>S10
ADD-PARTNER</x:v>
      </x:c>
      <x:c r="B16" s="22" t="str">
        <x:v>Adobe</x:v>
      </x:c>
      <x:c r="C16" s="22" t="str">
        <x:v>Partner models in Adobe products</x:v>
      </x:c>
      <x:c r="D16" s="22" t="str">
        <x:v>2026-09-10更新</x:v>
      </x:c>
      <x:c r="E16" s="22" t="str">
        <x:v>FAQ／学習利用、入力の共有、個人限定モデル、Enterprise契約</x:v>
      </x:c>
      <x:c r="F16" s="22" t="str">
        <x:v>https://helpx.adobe.com/creative-cloud/apps/generative-ai/non-adobe-models-in-adobe-products.html</x:v>
      </x:c>
      <x:c r="G16" s="22" t="str">
        <x:v>Adobe内で利用するパートナーモデルの取扱い。提供元との直接契約へは適用しない。</x:v>
      </x:c>
    </x:row>
    <x:row r="17" ht="142" customHeight="1">
      <x:c r="A17" s="13" t="str">
        <x:v>S11
ADD-RUN-TERMS</x:v>
      </x:c>
      <x:c r="B17" s="13" t="str">
        <x:v>Runway</x:v>
      </x:c>
      <x:c r="C17" s="13" t="str">
        <x:v>Terms of Use Agreement</x:v>
      </x:c>
      <x:c r="D17" s="13" t="str">
        <x:v>2026-09-15更新／2026-09-16確認</x:v>
      </x:c>
      <x:c r="E17" s="13" t="str">
        <x:v>冒頭の適用対象／4.3・4.4</x:v>
      </x:c>
      <x:c r="F17" s="13" t="str">
        <x:v>https://runway.com/terms-of-use</x:v>
      </x:c>
      <x:c r="G17" s="13" t="str">
        <x:v>一般規約4.4の入力・出力の学習・改善等への利用。Enterpriseは別規約。</x:v>
      </x:c>
    </x:row>
    <x:row r="18" ht="142" customHeight="1">
      <x:c r="A18" s="22" t="str">
        <x:v>S12
ADD-CREDENTIALS</x:v>
      </x:c>
      <x:c r="B18" s="22" t="str">
        <x:v>Adobe</x:v>
      </x:c>
      <x:c r="C18" s="22" t="str">
        <x:v>Content Credentials overview</x:v>
      </x:c>
      <x:c r="D18" s="22" t="str">
        <x:v>2026-08-25更新</x:v>
      </x:c>
      <x:c r="E18" s="22" t="str">
        <x:v>来歴メタデータ／適用対象の説明</x:v>
      </x:c>
      <x:c r="F18" s="22" t="str">
        <x:v>https://helpx.adobe.com/firefly/web/get-started/learn-the-basics/content-credentials-overview.html</x:v>
      </x:c>
      <x:c r="G18" s="22" t="str">
        <x:v>Content Credentialsの概要。目に見える透かしや媒体の表示義務と同一ではない。</x:v>
      </x:c>
    </x:row>
    <x:row r="19" ht="34" customHeight="1">
      <x:c r="A19" s="13"/>
      <x:c r="B19" s="13"/>
      <x:c r="C19" s="13"/>
      <x:c r="D19" s="13"/>
      <x:c r="E19" s="13"/>
      <x:c r="F19" s="13"/>
      <x:c r="G19" s="13"/>
    </x:row>
    <x:row r="20" ht="48" customHeight="1">
      <x:c r="A20" s="30" t="str">
        <x:v>見本の仕様・金額・生成回数・作業時間は編集上の仮定です。この台帳の一次資料が実測値を示すわけではありません。</x:v>
      </x:c>
      <x:c r="B20" s="30"/>
      <x:c r="C20" s="30"/>
      <x:c r="D20" s="30"/>
      <x:c r="E20" s="30"/>
      <x:c r="F20" s="30"/>
      <x:c r="G20" s="30"/>
    </x:row>
    <x:row r="21" ht="34" customHeight="1">
      <x:c r="A21" s="13"/>
      <x:c r="B21" s="13"/>
      <x:c r="C21" s="13"/>
      <x:c r="D21" s="13"/>
      <x:c r="E21" s="13"/>
      <x:c r="F21" s="13"/>
      <x:c r="G21" s="13"/>
    </x:row>
  </x:sheetData>
  <x:mergeCells>
    <x:mergeCell ref="A1:G1"/>
    <x:mergeCell ref="A2:G2"/>
    <x:mergeCell ref="A20:G20"/>
  </x:mergeCells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FormatPr defaultRowHeight="15"/>
  <x:cols>
    <x:col min="1" max="1" width="23" hidden="0" customWidth="1"/>
    <x:col min="2" max="2" width="42" hidden="0" customWidth="1"/>
  </x:cols>
  <x:sheetData>
    <x:row r="1" ht="42" customHeight="1">
      <x:c r="A1" s="62" t="str">
        <x:v>修正を見越した制作仕様</x:v>
      </x:c>
      <x:c r="B1" s="62"/>
    </x:row>
    <x:row r="2" ht="35" customHeight="1">
      <x:c r="A2" s="30" t="str">
        <x:v>素材1｜架空の卓上ライト「灯り01」</x:v>
      </x:c>
      <x:c r="B2" s="30"/>
    </x:row>
    <x:row r="3" ht="34" customHeight="1">
      <x:c r="A3" s="13"/>
      <x:c r="B3" s="13"/>
    </x:row>
    <x:row r="4" ht="65" customHeight="1">
      <x:c r="A4" s="66" t="str">
        <x:v>用途・数量</x:v>
      </x:c>
      <x:c r="B4" s="66" t="str">
        <x:v>告知図1枚＋10秒動画1本</x:v>
      </x:c>
    </x:row>
    <x:row r="5" ht="65" customHeight="1">
      <x:c r="A5" s="64" t="str">
        <x:v>画像の納品</x:v>
      </x:c>
      <x:c r="B5" s="64" t="str">
        <x:v>1200×675px／PNG</x:v>
      </x:c>
    </x:row>
    <x:row r="6" ht="65" customHeight="1">
      <x:c r="A6" s="66" t="str">
        <x:v>動画の納品</x:v>
      </x:c>
      <x:c r="B6" s="66" t="str">
        <x:v>1920×1080px／MP4
10秒・24fps・無音</x:v>
      </x:c>
    </x:row>
    <x:row r="7" ht="65" customHeight="1">
      <x:c r="A7" s="64" t="str">
        <x:v>生成の条件</x:v>
      </x:c>
      <x:c r="B7" s="64" t="str">
        <x:v>画像1536×1024px
動画5秒×2カットを編集</x:v>
      </x:c>
    </x:row>
    <x:row r="8" ht="65" customHeight="1">
      <x:c r="A8" s="66" t="str">
        <x:v>色だけ変更</x:v>
      </x:c>
      <x:c r="B8" s="66" t="str">
        <x:v>本体を青→白。
形・スイッチ・背景・影は保持</x:v>
      </x:c>
    </x:row>
    <x:row r="9" ht="65" customHeight="1">
      <x:c r="A9" s="64" t="str">
        <x:v>文字だけ
修正</x:v>
      </x:c>
      <x:c r="B9" s="64" t="str">
        <x:v>「新しい灯り」→「毎日の灯り」
商品・背景・配置は保持</x:v>
      </x:c>
    </x:row>
    <x:row r="10" ht="65" customHeight="1">
      <x:c r="A10" s="66" t="str">
        <x:v>一貫性</x:v>
      </x:c>
      <x:c r="B10" s="66" t="str">
        <x:v>2カットで同じ商品形状。
保持精度は未実測</x:v>
      </x:c>
    </x:row>
    <x:row r="11" ht="65" customHeight="1">
      <x:c r="A11" s="64" t="str">
        <x:v>編集できる
元データ</x:v>
      </x:c>
      <x:c r="B11" s="64" t="str">
        <x:v>背景・商品・文字を分離。
動画の字幕も編集可能に</x:v>
      </x:c>
    </x:row>
    <x:row r="12" ht="65" customHeight="1">
      <x:c r="A12" s="66" t="str">
        <x:v>素材・規約</x:v>
      </x:c>
      <x:c r="B12" s="66" t="str">
        <x:v>素材の権利、商用、公開・学習、
表示条件を契約・モデル別に確認</x:v>
      </x:c>
    </x:row>
    <x:row r="13" ht="34" customHeight="1">
      <x:c r="A13" s="13"/>
      <x:c r="B13" s="13"/>
    </x:row>
    <x:row r="14" ht="44" customHeight="1">
      <x:c r="A14" s="30" t="str">
        <x:v>説明用の仮定。実在商品・実験結果ではありません。</x:v>
      </x:c>
      <x:c r="B14" s="30"/>
    </x:row>
    <x:row r="15" ht="40" customHeight="1">
      <x:c r="A15" s="30" t="str">
        <x:v>2026-09-15｜利用条件の確認観点：S01 Adobe／S02 文化庁</x:v>
      </x:c>
      <x:c r="B15" s="30"/>
    </x:row>
    <x:row r="16" ht="34" customHeight="1">
      <x:c r="A16" s="13"/>
      <x:c r="B16" s="13"/>
    </x:row>
    <x:row r="17" ht="34" customHeight="1">
      <x:c r="A17" s="13"/>
      <x:c r="B17" s="13"/>
    </x:row>
  </x:sheetData>
  <x:mergeCells>
    <x:mergeCell ref="A1:B1"/>
    <x:mergeCell ref="A2:B2"/>
    <x:mergeCell ref="A14:B14"/>
    <x:mergeCell ref="A15:B15"/>
  </x:mergeCells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FormatPr defaultRowHeight="15"/>
  <x:cols>
    <x:col min="1" max="1" width="29" hidden="0" customWidth="1"/>
    <x:col min="2" max="2" width="23" hidden="0" customWidth="1"/>
    <x:col min="3" max="3" width="23" hidden="0" customWidth="1"/>
  </x:cols>
  <x:sheetData>
    <x:row r="1" ht="42" customHeight="1">
      <x:c r="A1" s="68" t="str">
        <x:v>現金支出と修正時間を分ける</x:v>
      </x:c>
      <x:c r="B1" s="68"/>
      <x:c r="C1" s="68"/>
    </x:row>
    <x:row r="2" ht="40" customHeight="1">
      <x:c r="A2" s="30" t="str">
        <x:v>素材1｜1か月・1人・1案件／全数値は架空</x:v>
      </x:c>
      <x:c r="B2" s="30"/>
      <x:c r="C2" s="30"/>
    </x:row>
    <x:row r="3" ht="34" customHeight="1">
      <x:c r="A3" s="13"/>
      <x:c r="B3" s="13"/>
      <x:c r="C3" s="13"/>
    </x:row>
    <x:row r="4" ht="32" customHeight="1">
      <x:c r="A4" s="33" t="str">
        <x:v>比較項目</x:v>
      </x:c>
      <x:c r="B4" s="33" t="str">
        <x:v>A 都度再生成</x:v>
      </x:c>
      <x:c r="C4" s="33" t="str">
        <x:v>B 素材を編集</x:v>
      </x:c>
    </x:row>
    <x:row r="5" ht="47" customHeight="1">
      <x:c r="A5" s="64" t="str">
        <x:v>画像生成</x:v>
      </x:c>
      <x:c r="B5" s="64" t="str">
        <x:v>8回</x:v>
      </x:c>
      <x:c r="C5" s="64" t="str">
        <x:v>4回</x:v>
      </x:c>
    </x:row>
    <x:row r="6" ht="47" customHeight="1">
      <x:c r="A6" s="66" t="str">
        <x:v>動画生成</x:v>
      </x:c>
      <x:c r="B6" s="66" t="str">
        <x:v>5秒×6回</x:v>
      </x:c>
      <x:c r="C6" s="66" t="str">
        <x:v>5秒×3回</x:v>
      </x:c>
    </x:row>
    <x:row r="7" ht="47" customHeight="1">
      <x:c r="A7" s="64" t="str">
        <x:v>消費クレジット</x:v>
      </x:c>
      <x:c r="B7" s="74" t="n">
        <x:f>'比較票_見本'!C27</x:f>
        <x:v>3080</x:v>
      </x:c>
      <x:c r="C7" s="74" t="n">
        <x:f>'比較票_見本'!D27</x:f>
        <x:v>1540</x:v>
      </x:c>
    </x:row>
    <x:row r="8" ht="47" customHeight="1">
      <x:c r="A8" s="66" t="str">
        <x:v>ツール代の現金支出</x:v>
      </x:c>
      <x:c r="B8" s="70" t="n">
        <x:f>'比較票_見本'!C32</x:f>
        <x:v>4000</x:v>
      </x:c>
      <x:c r="C8" s="70" t="n">
        <x:f>'比較票_見本'!D32</x:f>
        <x:v>4500</x:v>
      </x:c>
    </x:row>
    <x:row r="9" ht="47" customHeight="1">
      <x:c r="A9" s="64" t="str">
        <x:v>色だけ変更</x:v>
      </x:c>
      <x:c r="B9" s="64" t="str">
        <x:v>45分</x:v>
      </x:c>
      <x:c r="C9" s="64" t="str">
        <x:v>8分</x:v>
      </x:c>
    </x:row>
    <x:row r="10" ht="47" customHeight="1">
      <x:c r="A10" s="66" t="str">
        <x:v>文字だけ修正</x:v>
      </x:c>
      <x:c r="B10" s="66" t="str">
        <x:v>30分</x:v>
      </x:c>
      <x:c r="C10" s="66" t="str">
        <x:v>2分</x:v>
      </x:c>
    </x:row>
    <x:row r="11" ht="47" customHeight="1">
      <x:c r="A11" s="64" t="str">
        <x:v>実作業合計</x:v>
      </x:c>
      <x:c r="B11" s="76" t="n">
        <x:f>'比較票_見本'!C42</x:f>
        <x:v>140</x:v>
      </x:c>
      <x:c r="C11" s="76" t="n">
        <x:f>'比較票_見本'!D42</x:f>
        <x:v>70</x:v>
      </x:c>
    </x:row>
    <x:row r="12" ht="47" customHeight="1">
      <x:c r="A12" s="66" t="str">
        <x:v>時間の金額換算</x:v>
      </x:c>
      <x:c r="B12" s="70" t="n">
        <x:f>'比較票_見本'!C43</x:f>
        <x:v>7000</x:v>
      </x:c>
      <x:c r="C12" s="70" t="n">
        <x:f>'比較票_見本'!D43</x:f>
        <x:v>3500</x:v>
      </x:c>
    </x:row>
    <x:row r="13" ht="47" customHeight="1">
      <x:c r="A13" s="80" t="str">
        <x:v>総費用</x:v>
      </x:c>
      <x:c r="B13" s="81" t="n">
        <x:f>'比較票_見本'!C44</x:f>
        <x:v>11000</x:v>
      </x:c>
      <x:c r="C13" s="81" t="n">
        <x:f>'比較票_見本'!D44</x:f>
        <x:v>8000</x:v>
      </x:c>
    </x:row>
    <x:row r="14" ht="34" customHeight="1">
      <x:c r="A14" s="13"/>
      <x:c r="B14" s="13"/>
      <x:c r="C14" s="13"/>
    </x:row>
    <x:row r="15" ht="72" customHeight="1">
      <x:c r="A15" s="30" t="str">
        <x:v>月額3,000円・3,000cr付き。追加1,000cr＝1,000円。
画像10cr/回、動画100cr/秒。Bの編集代1,500円。</x:v>
      </x:c>
      <x:c r="B15" s="30"/>
      <x:c r="C15" s="30"/>
    </x:row>
    <x:row r="16" ht="68" customHeight="1">
      <x:c r="A16" s="30" t="str">
        <x:v>時間は3,000円/時で換算。すべて税抜の仮定。
両案の品質合格を仮定。品質・時間は未実測。</x:v>
      </x:c>
      <x:c r="B16" s="30"/>
      <x:c r="C16" s="30"/>
    </x:row>
    <x:row r="17" ht="34" customHeight="1">
      <x:c r="A17" s="13"/>
      <x:c r="B17" s="13"/>
      <x:c r="C17" s="13"/>
    </x:row>
    <x:row r="18" ht="70" customHeight="1">
      <x:c r="A18" s="30" t="str">
        <x:v>条件を変更：Bに習得80分を加えると総費用12,000円。
Aの11,000円を上回り、選択が逆転します。</x:v>
      </x:c>
      <x:c r="B18" s="30"/>
      <x:c r="C18" s="30"/>
    </x:row>
    <x:row r="19" ht="34" customHeight="1">
      <x:c r="A19" s="13"/>
      <x:c r="B19" s="13"/>
      <x:c r="C19" s="13"/>
    </x:row>
    <x:row r="20" ht="66" customHeight="1">
      <x:c r="A20" s="30" t="str">
        <x:v>現金支出だけではAが500円少ない。金額と採用可否は別。
2026-09-15｜詳しい式と仮定は「比較票_見本」</x:v>
      </x:c>
      <x:c r="B20" s="30"/>
      <x:c r="C20" s="30"/>
    </x:row>
    <x:row r="21" ht="34" customHeight="1">
      <x:c r="A21" s="13"/>
      <x:c r="B21" s="13"/>
      <x:c r="C21" s="13"/>
    </x:row>
    <x:row r="22" ht="34" customHeight="1">
      <x:c r="A22" s="13"/>
      <x:c r="B22" s="13"/>
      <x:c r="C22" s="13"/>
    </x:row>
  </x:sheetData>
  <x:mergeCells>
    <x:mergeCell ref="A1:C1"/>
    <x:mergeCell ref="A2:C2"/>
    <x:mergeCell ref="A15:C15"/>
    <x:mergeCell ref="A16:C16"/>
    <x:mergeCell ref="A18:C18"/>
    <x:mergeCell ref="A20:C20"/>
  </x:mergeCells>
  <x:pageMargins left="0.7" right="0.7" top="0.75" bottom="0.75" header="0.3" footer="0.3"/>
</x:worksheet>
</file>