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Override PartName="/xl/worksheets/sheet6.xml" ContentType="application/vnd.openxmlformats-officedocument.spreadsheetml.worksheet+xml"/>
  <Override PartName="/xl/tables/table4.xml" ContentType="application/vnd.openxmlformats-officedocument.spreadsheetml.table+xml"/>
  <Override PartName="/xl/worksheets/sheet7.xml" ContentType="application/vnd.openxmlformats-officedocument.spreadsheetml.worksheet+xml"/>
  <Override PartName="/xl/tables/table5.xml" ContentType="application/vnd.openxmlformats-officedocument.spreadsheetml.table+xml"/>
  <Override PartName="/xl/worksheets/sheet8.xml" ContentType="application/vnd.openxmlformats-officedocument.spreadsheetml.worksheet+xml"/>
  <Override PartName="/xl/tables/table6.xml" ContentType="application/vnd.openxmlformats-officedocument.spreadsheetml.table+xml"/>
  <Override PartName="/xl/worksheets/sheet9.xml" ContentType="application/vnd.openxmlformats-officedocument.spreadsheetml.worksheet+xml"/>
  <Override PartName="/xl/tables/table7.xml" ContentType="application/vnd.openxmlformats-officedocument.spreadsheetml.table+xml"/>
  <Override PartName="/xl/worksheets/sheet10.xml" ContentType="application/vnd.openxmlformats-officedocument.spreadsheetml.worksheet+xml"/>
  <Override PartName="/xl/tables/table8.xml" ContentType="application/vnd.openxmlformats-officedocument.spreadsheetml.table+xml"/>
  <Override PartName="/xl/worksheets/sheet11.xml" ContentType="application/vnd.openxmlformats-officedocument.spreadsheetml.worksheet+xml"/>
  <Override PartName="/xl/tables/table9.xml" ContentType="application/vnd.openxmlformats-officedocument.spreadsheetml.table+xml"/>
  <Override PartName="/xl/worksheets/sheet12.xml" ContentType="application/vnd.openxmlformats-officedocument.spreadsheetml.worksheet+xml"/>
  <Override PartName="/xl/tables/table10.xml" ContentType="application/vnd.openxmlformats-officedocument.spreadsheetml.table+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29ec27a2808437a" /></Relationships>
</file>

<file path=xl/workbook.xml><?xml version="1.0" encoding="utf-8"?>
<x:workbook xmlns:x="http://schemas.openxmlformats.org/spreadsheetml/2006/main">
  <x:sheets>
    <x:sheet xmlns:r="http://schemas.openxmlformats.org/officeDocument/2006/relationships" name="使い方" sheetId="1" r:id="R85a8d47656094ee9"/>
    <x:sheet xmlns:r="http://schemas.openxmlformats.org/officeDocument/2006/relationships" name="設定" sheetId="2" r:id="R21689896aa8b4b7b"/>
    <x:sheet xmlns:r="http://schemas.openxmlformats.org/officeDocument/2006/relationships" name="例_原材" sheetId="3" r:id="Rd4978a6e410b4fb7"/>
    <x:sheet xmlns:r="http://schemas.openxmlformats.org/officeDocument/2006/relationships" name="例_生成" sheetId="4" r:id="Re1465326e43844ec"/>
    <x:sheet xmlns:r="http://schemas.openxmlformats.org/officeDocument/2006/relationships" name="例_計算" sheetId="5" r:id="R5ec45dbfe0244a32"/>
    <x:sheet xmlns:r="http://schemas.openxmlformats.org/officeDocument/2006/relationships" name="例_照合" sheetId="6" r:id="Rd011d7871861496c"/>
    <x:sheet xmlns:r="http://schemas.openxmlformats.org/officeDocument/2006/relationships" name="例_請求" sheetId="7" r:id="Re2c78f1eb5a74100"/>
    <x:sheet xmlns:r="http://schemas.openxmlformats.org/officeDocument/2006/relationships" name="空_原材" sheetId="8" r:id="R5a7a8c37081d4375"/>
    <x:sheet xmlns:r="http://schemas.openxmlformats.org/officeDocument/2006/relationships" name="空_生成" sheetId="9" r:id="Rc4989aafe37944ce"/>
    <x:sheet xmlns:r="http://schemas.openxmlformats.org/officeDocument/2006/relationships" name="空_計算" sheetId="10" r:id="R27ef9308a2fe4366"/>
    <x:sheet xmlns:r="http://schemas.openxmlformats.org/officeDocument/2006/relationships" name="空_照合" sheetId="11" r:id="R05acae77a6de48ee"/>
    <x:sheet xmlns:r="http://schemas.openxmlformats.org/officeDocument/2006/relationships" name="空_請求" sheetId="12" r:id="Rc4834e9328aa4fed"/>
    <x:sheet xmlns:r="http://schemas.openxmlformats.org/officeDocument/2006/relationships" name="掲載表" sheetId="13" r:id="Rd752e907780a4606"/>
    <x:sheet xmlns:r="http://schemas.openxmlformats.org/officeDocument/2006/relationships" name="出典" sheetId="14" r:id="Reec871f242ef4525"/>
    <x:sheet xmlns:r="http://schemas.openxmlformats.org/officeDocument/2006/relationships" name="検証" sheetId="15" r:id="R1ca2f06519f642f4"/>
  </x:sheets>
</x:workbook>
</file>

<file path=xl/sharedStrings.xml><?xml version="1.0" encoding="utf-8"?>
<x:sst xmlns:x="http://schemas.openxmlformats.org/spreadsheetml/2006/main"/>
</file>

<file path=xl/styles.xml><?xml version="1.0" encoding="utf-8"?>
<x:styleSheet xmlns:x="http://schemas.openxmlformats.org/spreadsheetml/2006/main">
  <x:numFmts count="7">
    <x:numFmt numFmtId="200" formatCode="0.00000;[Red]-0.00000;0.00000"/>
    <x:numFmt numFmtId="201" formatCode="0.0000000"/>
    <x:numFmt numFmtId="202" formatCode="0.00000"/>
    <x:numFmt numFmtId="203" formatCode="#,##0.######"/>
    <x:numFmt numFmtId="204" formatCode="0.0000"/>
    <x:numFmt numFmtId="205" formatCode="#,##0.000"/>
    <x:numFmt numFmtId="206" formatCode="0.000000"/>
  </x:numFmts>
  <x:fonts count="7">
    <x:font>
      <x:sz val="11"/>
      <x:name val="Carlito"/>
    </x:font>
    <x:font>
      <x:sz val="10"/>
      <x:color rgb="FF243749"/>
      <x:name val="Noto Sans CJK JP"/>
    </x:font>
    <x:font>
      <x:b/>
      <x:sz val="18"/>
      <x:color rgb="FFFFFFFF"/>
      <x:name val="Noto Sans CJK JP"/>
    </x:font>
    <x:font>
      <x:b/>
      <x:sz val="10"/>
      <x:color rgb="FFFFFFFF"/>
      <x:name val="Noto Sans CJK JP"/>
    </x:font>
    <x:font>
      <x:sz val="10"/>
      <x:color rgb="FF175B9B"/>
      <x:name val="Noto Sans CJK JP"/>
    </x:font>
    <x:font>
      <x:b/>
      <x:sz val="10"/>
      <x:color rgb="FF183449"/>
      <x:name val="Noto Sans CJK JP"/>
    </x:font>
    <x:font>
      <x:b/>
      <x:sz val="11"/>
      <x:color rgb="FF183449"/>
      <x:name val="Carlito"/>
    </x:font>
  </x:fonts>
  <x:fills count="6">
    <x:fill>
      <x:patternFill patternType="none"/>
    </x:fill>
    <x:fill>
      <x:patternFill patternType="gray125"/>
    </x:fill>
    <x:fill>
      <x:patternFill patternType="solid">
        <x:fgColor rgb="FF183449"/>
      </x:patternFill>
    </x:fill>
    <x:fill>
      <x:patternFill patternType="solid">
        <x:fgColor rgb="FFEFF6F7"/>
      </x:patternFill>
    </x:fill>
    <x:fill>
      <x:patternFill patternType="solid">
        <x:fgColor rgb="FF147D82"/>
      </x:patternFill>
    </x:fill>
    <x:fill>
      <x:patternFill patternType="solid">
        <x:fgColor rgb="FFF7F9FB"/>
      </x:patternFill>
    </x:fill>
  </x:fills>
  <x:borders count="2">
    <x:border/>
    <x:border/>
  </x:borders>
  <x:cellStyleXfs count="1">
    <x:xf numFmtId="0" fontId="0" fillId="0" borderId="0"/>
  </x:cellStyleXfs>
  <x:cellXfs count="58">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0" xfId="0" applyNumberFormat="1" applyFont="1" applyFill="1" applyBorder="1" applyAlignment="1">
      <x:alignment wrapText="1"/>
    </x:xf>
    <x:xf numFmtId="0" fontId="1" fillId="0" borderId="0" xfId="0" applyNumberFormat="1" applyFont="1" applyFill="1" applyBorder="1" applyAlignment="1">
      <x:alignment vertical="center" wrapText="1"/>
    </x:xf>
    <x:xf numFmtId="0" fontId="1" fillId="0" borderId="1" xfId="0" applyNumberFormat="1" applyFont="1" applyFill="1" applyBorder="1"/>
    <x:xf numFmtId="0" fontId="1" fillId="0" borderId="1" xfId="0" applyNumberFormat="1" applyFont="1" applyFill="1" applyBorder="1" applyAlignment="1">
      <x:alignment wrapText="1"/>
    </x:xf>
    <x:xf numFmtId="0" fontId="1" fillId="0" borderId="1" xfId="0" applyNumberFormat="1" applyFont="1" applyFill="1" applyBorder="1" applyAlignment="1">
      <x:alignment vertical="center" wrapText="1"/>
    </x:xf>
    <x:xf numFmtId="0" fontId="1" fillId="2" borderId="0" xfId="0" applyNumberFormat="1" applyFont="1" applyFill="1" applyBorder="1" applyAlignment="1">
      <x:alignment vertical="center" wrapText="1"/>
    </x:xf>
    <x:xf numFmtId="0" fontId="2" fillId="2" borderId="0" xfId="0" applyNumberFormat="1" applyFont="1" applyFill="1" applyBorder="1" applyAlignment="1">
      <x:alignment vertical="center" wrapText="1"/>
    </x:xf>
    <x:xf numFmtId="0" fontId="1" fillId="2" borderId="1" xfId="0" applyNumberFormat="1" applyFont="1" applyFill="1" applyBorder="1" applyAlignment="1">
      <x:alignment vertical="center" wrapText="1"/>
    </x:xf>
    <x:xf numFmtId="0" fontId="2" fillId="2" borderId="1" xfId="0" applyNumberFormat="1" applyFont="1" applyFill="1" applyBorder="1" applyAlignment="1">
      <x:alignment vertical="center" wrapText="1"/>
    </x:xf>
    <x:xf numFmtId="0" fontId="1" fillId="3" borderId="0" xfId="0" applyNumberFormat="1" applyFont="1" applyFill="1" applyBorder="1" applyAlignment="1">
      <x:alignment vertical="center" wrapText="1"/>
    </x:xf>
    <x:xf numFmtId="0" fontId="1" fillId="3" borderId="1" xfId="0" applyNumberFormat="1" applyFont="1" applyFill="1" applyBorder="1" applyAlignment="1">
      <x:alignment vertical="center" wrapText="1"/>
    </x:xf>
    <x:xf numFmtId="0" fontId="1" fillId="4" borderId="0" xfId="0" applyNumberFormat="1" applyFont="1" applyFill="1" applyBorder="1" applyAlignment="1">
      <x:alignment vertical="center" wrapText="1"/>
    </x:xf>
    <x:xf numFmtId="0" fontId="3" fillId="4" borderId="0" xfId="0" applyNumberFormat="1" applyFont="1" applyFill="1" applyBorder="1" applyAlignment="1">
      <x:alignment vertical="center" wrapText="1"/>
    </x:xf>
    <x:xf numFmtId="0" fontId="1" fillId="4" borderId="1" xfId="0" applyNumberFormat="1" applyFont="1" applyFill="1" applyBorder="1" applyAlignment="1">
      <x:alignment vertical="center" wrapText="1"/>
    </x:xf>
    <x:xf numFmtId="0" fontId="3" fillId="4" borderId="1" xfId="0" applyNumberFormat="1" applyFont="1" applyFill="1" applyBorder="1" applyAlignment="1">
      <x:alignment vertical="center" wrapText="1"/>
    </x:xf>
    <x:xf numFmtId="0" fontId="1" fillId="5" borderId="0" xfId="0" applyNumberFormat="1" applyFont="1" applyFill="1" applyBorder="1" applyAlignment="1">
      <x:alignment vertical="center" wrapText="1"/>
    </x:xf>
    <x:xf numFmtId="0" fontId="1" fillId="5" borderId="1" xfId="0" applyNumberFormat="1" applyFont="1" applyFill="1" applyBorder="1" applyAlignment="1">
      <x:alignment vertical="center" wrapText="1"/>
    </x:xf>
    <x:xf numFmtId="0" fontId="4" fillId="5" borderId="0" xfId="0" applyNumberFormat="1" applyFont="1" applyFill="1" applyBorder="1" applyAlignment="1">
      <x:alignment vertical="center" wrapText="1"/>
    </x:xf>
    <x:xf numFmtId="0" fontId="4" fillId="0" borderId="0" xfId="0" applyNumberFormat="1" applyFont="1" applyFill="1" applyBorder="1" applyAlignment="1">
      <x:alignment vertical="center" wrapText="1"/>
    </x:xf>
    <x:xf numFmtId="0" fontId="4" fillId="5" borderId="1" xfId="0" applyNumberFormat="1" applyFont="1" applyFill="1" applyBorder="1" applyAlignment="1">
      <x:alignment vertical="center" wrapText="1"/>
    </x:xf>
    <x:xf numFmtId="0" fontId="4" fillId="0" borderId="1" xfId="0" applyNumberFormat="1" applyFont="1" applyFill="1" applyBorder="1" applyAlignment="1">
      <x:alignment vertical="center" wrapText="1"/>
    </x:xf>
    <x:xf numFmtId="200" fontId="1" fillId="5" borderId="0" xfId="0" applyNumberFormat="1" applyFont="1" applyFill="1" applyBorder="1" applyAlignment="1">
      <x:alignment vertical="center" wrapText="1"/>
    </x:xf>
    <x:xf numFmtId="200" fontId="1" fillId="0" borderId="0" xfId="0" applyNumberFormat="1" applyFont="1" applyFill="1" applyBorder="1" applyAlignment="1">
      <x:alignment vertical="center" wrapText="1"/>
    </x:xf>
    <x:xf numFmtId="200" fontId="1" fillId="5" borderId="1" xfId="0" applyNumberFormat="1" applyFont="1" applyFill="1" applyBorder="1" applyAlignment="1">
      <x:alignment vertical="center" wrapText="1"/>
    </x:xf>
    <x:xf numFmtId="200" fontId="1" fillId="0" borderId="1" xfId="0" applyNumberFormat="1" applyFont="1" applyFill="1" applyBorder="1" applyAlignment="1">
      <x:alignment vertical="center" wrapText="1"/>
    </x:xf>
    <x:xf numFmtId="201" fontId="1" fillId="5" borderId="0" xfId="0" applyNumberFormat="1" applyFont="1" applyFill="1" applyBorder="1" applyAlignment="1">
      <x:alignment vertical="center" wrapText="1"/>
    </x:xf>
    <x:xf numFmtId="201" fontId="1" fillId="0" borderId="0" xfId="0" applyNumberFormat="1" applyFont="1" applyFill="1" applyBorder="1" applyAlignment="1">
      <x:alignment vertical="center" wrapText="1"/>
    </x:xf>
    <x:xf numFmtId="201" fontId="1" fillId="5" borderId="1" xfId="0" applyNumberFormat="1" applyFont="1" applyFill="1" applyBorder="1" applyAlignment="1">
      <x:alignment vertical="center" wrapText="1"/>
    </x:xf>
    <x:xf numFmtId="201" fontId="1" fillId="0" borderId="1" xfId="0" applyNumberFormat="1" applyFont="1" applyFill="1" applyBorder="1" applyAlignment="1">
      <x:alignment vertical="center" wrapText="1"/>
    </x:xf>
    <x:xf numFmtId="202" fontId="1" fillId="5" borderId="0" xfId="0" applyNumberFormat="1" applyFont="1" applyFill="1" applyBorder="1" applyAlignment="1">
      <x:alignment vertical="center" wrapText="1"/>
    </x:xf>
    <x:xf numFmtId="202" fontId="1" fillId="0" borderId="0" xfId="0" applyNumberFormat="1" applyFont="1" applyFill="1" applyBorder="1" applyAlignment="1">
      <x:alignment vertical="center" wrapText="1"/>
    </x:xf>
    <x:xf numFmtId="202" fontId="1" fillId="5" borderId="1" xfId="0" applyNumberFormat="1" applyFont="1" applyFill="1" applyBorder="1" applyAlignment="1">
      <x:alignment vertical="center" wrapText="1"/>
    </x:xf>
    <x:xf numFmtId="202" fontId="1" fillId="0" borderId="1" xfId="0" applyNumberFormat="1" applyFont="1" applyFill="1" applyBorder="1" applyAlignment="1">
      <x:alignment vertical="center" wrapText="1"/>
    </x:xf>
    <x:xf numFmtId="203" fontId="1" fillId="5" borderId="0" xfId="0" applyNumberFormat="1" applyFont="1" applyFill="1" applyBorder="1" applyAlignment="1">
      <x:alignment vertical="center" wrapText="1"/>
    </x:xf>
    <x:xf numFmtId="203" fontId="1" fillId="0" borderId="0" xfId="0" applyNumberFormat="1" applyFont="1" applyFill="1" applyBorder="1" applyAlignment="1">
      <x:alignment vertical="center" wrapText="1"/>
    </x:xf>
    <x:xf numFmtId="203" fontId="1" fillId="5" borderId="1" xfId="0" applyNumberFormat="1" applyFont="1" applyFill="1" applyBorder="1" applyAlignment="1">
      <x:alignment vertical="center" wrapText="1"/>
    </x:xf>
    <x:xf numFmtId="203" fontId="1" fillId="0" borderId="1" xfId="0" applyNumberFormat="1" applyFont="1" applyFill="1" applyBorder="1" applyAlignment="1">
      <x:alignment vertical="center" wrapText="1"/>
    </x:xf>
    <x:xf numFmtId="204" fontId="1" fillId="5" borderId="0" xfId="0" applyNumberFormat="1" applyFont="1" applyFill="1" applyBorder="1" applyAlignment="1">
      <x:alignment vertical="center" wrapText="1"/>
    </x:xf>
    <x:xf numFmtId="204" fontId="1" fillId="0" borderId="0" xfId="0" applyNumberFormat="1" applyFont="1" applyFill="1" applyBorder="1" applyAlignment="1">
      <x:alignment vertical="center" wrapText="1"/>
    </x:xf>
    <x:xf numFmtId="204" fontId="1" fillId="5" borderId="1" xfId="0" applyNumberFormat="1" applyFont="1" applyFill="1" applyBorder="1" applyAlignment="1">
      <x:alignment vertical="center" wrapText="1"/>
    </x:xf>
    <x:xf numFmtId="204" fontId="1" fillId="0" borderId="1" xfId="0" applyNumberFormat="1" applyFont="1" applyFill="1" applyBorder="1" applyAlignment="1">
      <x:alignment vertical="center" wrapText="1"/>
    </x:xf>
    <x:xf numFmtId="0" fontId="5" fillId="5" borderId="0" xfId="0" applyNumberFormat="1" applyFont="1" applyFill="1" applyBorder="1" applyAlignment="1">
      <x:alignment vertical="center" wrapText="1"/>
    </x:xf>
    <x:xf numFmtId="0" fontId="5" fillId="0" borderId="0" xfId="0" applyNumberFormat="1" applyFont="1" applyFill="1" applyBorder="1" applyAlignment="1">
      <x:alignment vertical="center" wrapText="1"/>
    </x:xf>
    <x:xf numFmtId="0" fontId="6" fillId="0" borderId="0" xfId="0" applyNumberFormat="1" applyFont="1" applyFill="1" applyBorder="1"/>
    <x:xf numFmtId="0" fontId="5" fillId="5" borderId="1" xfId="0" applyNumberFormat="1" applyFont="1" applyFill="1" applyBorder="1" applyAlignment="1">
      <x:alignment vertical="center" wrapText="1"/>
    </x:xf>
    <x:xf numFmtId="0" fontId="5" fillId="0" borderId="1" xfId="0" applyNumberFormat="1" applyFont="1" applyFill="1" applyBorder="1" applyAlignment="1">
      <x:alignment vertical="center" wrapText="1"/>
    </x:xf>
    <x:xf numFmtId="0" fontId="6" fillId="0" borderId="1" xfId="0" applyNumberFormat="1" applyFont="1" applyFill="1" applyBorder="1"/>
    <x:xf numFmtId="205" fontId="1" fillId="5" borderId="0" xfId="0" applyNumberFormat="1" applyFont="1" applyFill="1" applyBorder="1" applyAlignment="1">
      <x:alignment vertical="center" wrapText="1"/>
    </x:xf>
    <x:xf numFmtId="205" fontId="1" fillId="0" borderId="0" xfId="0" applyNumberFormat="1" applyFont="1" applyFill="1" applyBorder="1" applyAlignment="1">
      <x:alignment vertical="center" wrapText="1"/>
    </x:xf>
    <x:xf numFmtId="205" fontId="1" fillId="5" borderId="1" xfId="0" applyNumberFormat="1" applyFont="1" applyFill="1" applyBorder="1" applyAlignment="1">
      <x:alignment vertical="center" wrapText="1"/>
    </x:xf>
    <x:xf numFmtId="205" fontId="1" fillId="0" borderId="1" xfId="0" applyNumberFormat="1" applyFont="1" applyFill="1" applyBorder="1" applyAlignment="1">
      <x:alignment vertical="center" wrapText="1"/>
    </x:xf>
    <x:xf numFmtId="206" fontId="1" fillId="5" borderId="0" xfId="0" applyNumberFormat="1" applyFont="1" applyFill="1" applyBorder="1" applyAlignment="1">
      <x:alignment vertical="center" wrapText="1"/>
    </x:xf>
    <x:xf numFmtId="206" fontId="1" fillId="0" borderId="0" xfId="0" applyNumberFormat="1" applyFont="1" applyFill="1" applyBorder="1" applyAlignment="1">
      <x:alignment vertical="center" wrapText="1"/>
    </x:xf>
    <x:xf numFmtId="206" fontId="1" fillId="5" borderId="1" xfId="0" applyNumberFormat="1" applyFont="1" applyFill="1" applyBorder="1" applyAlignment="1">
      <x:alignment vertical="center" wrapText="1"/>
    </x:xf>
    <x:xf numFmtId="206" fontId="1" fillId="0" borderId="1" xfId="0" applyNumberFormat="1" applyFont="1" applyFill="1" applyBorder="1" applyAlignment="1">
      <x:alignment vertical="center" wrapText="1"/>
    </x:xf>
  </x:cellXfs>
  <x:cellStyles count="1">
    <x:cellStyle name="Normal" xfId="0"/>
  </x:cellStyles>
  <x:dxfs count="6">
    <x:dxf>
      <x:fill>
        <x:patternFill>
          <x:bgColor rgb="FFFFF1CF"/>
        </x:patternFill>
      </x:fill>
    </x:dxf>
    <x:dxf>
      <x:fill>
        <x:patternFill>
          <x:bgColor rgb="FFFFF1CF"/>
        </x:patternFill>
      </x:fill>
    </x:dxf>
    <x:dxf>
      <x:fill>
        <x:patternFill>
          <x:bgColor rgb="FFFFF1CF"/>
        </x:patternFill>
      </x:fill>
    </x:dxf>
    <x:dxf>
      <x:fill>
        <x:patternFill>
          <x:bgColor rgb="FFFFF1CF"/>
        </x:patternFill>
      </x:fill>
    </x:dxf>
    <x:dxf>
      <x:fill>
        <x:patternFill>
          <x:bgColor rgb="FFFFF1CF"/>
        </x:patternFill>
      </x:fill>
    </x:dxf>
    <x:dxf>
      <x:fill>
        <x:patternFill>
          <x:bgColor rgb="FFFFF1CF"/>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34f67f3a414d4ac1" /><Relationship Type="http://schemas.openxmlformats.org/officeDocument/2006/relationships/theme" Target="/xl/theme/theme1.xml" Id="R613323ac48864a5a" /><Relationship Type="http://schemas.openxmlformats.org/officeDocument/2006/relationships/sharedStrings" Target="/xl/sharedStrings.xml" Id="Rca8018ae168b4652" /><Relationship Type="http://schemas.openxmlformats.org/officeDocument/2006/relationships/worksheet" Target="/xl/worksheets/sheet1.xml" Id="R85a8d47656094ee9" /><Relationship Type="http://schemas.openxmlformats.org/officeDocument/2006/relationships/worksheet" Target="/xl/worksheets/sheet2.xml" Id="R21689896aa8b4b7b" /><Relationship Type="http://schemas.openxmlformats.org/officeDocument/2006/relationships/worksheet" Target="/xl/worksheets/sheet3.xml" Id="Rd4978a6e410b4fb7" /><Relationship Type="http://schemas.openxmlformats.org/officeDocument/2006/relationships/worksheet" Target="/xl/worksheets/sheet4.xml" Id="Re1465326e43844ec" /><Relationship Type="http://schemas.openxmlformats.org/officeDocument/2006/relationships/worksheet" Target="/xl/worksheets/sheet5.xml" Id="R5ec45dbfe0244a32" /><Relationship Type="http://schemas.openxmlformats.org/officeDocument/2006/relationships/worksheet" Target="/xl/worksheets/sheet6.xml" Id="Rd011d7871861496c" /><Relationship Type="http://schemas.openxmlformats.org/officeDocument/2006/relationships/worksheet" Target="/xl/worksheets/sheet7.xml" Id="Re2c78f1eb5a74100" /><Relationship Type="http://schemas.openxmlformats.org/officeDocument/2006/relationships/worksheet" Target="/xl/worksheets/sheet8.xml" Id="R5a7a8c37081d4375" /><Relationship Type="http://schemas.openxmlformats.org/officeDocument/2006/relationships/worksheet" Target="/xl/worksheets/sheet9.xml" Id="Rc4989aafe37944ce" /><Relationship Type="http://schemas.openxmlformats.org/officeDocument/2006/relationships/worksheet" Target="/xl/worksheets/sheet10.xml" Id="R27ef9308a2fe4366" /><Relationship Type="http://schemas.openxmlformats.org/officeDocument/2006/relationships/worksheet" Target="/xl/worksheets/sheet11.xml" Id="R05acae77a6de48ee" /><Relationship Type="http://schemas.openxmlformats.org/officeDocument/2006/relationships/worksheet" Target="/xl/worksheets/sheet12.xml" Id="Rc4834e9328aa4fed" /><Relationship Type="http://schemas.openxmlformats.org/officeDocument/2006/relationships/worksheet" Target="/xl/worksheets/sheet13.xml" Id="Rd752e907780a4606" /><Relationship Type="http://schemas.openxmlformats.org/officeDocument/2006/relationships/worksheet" Target="/xl/worksheets/sheet14.xml" Id="Reec871f242ef4525" /><Relationship Type="http://schemas.openxmlformats.org/officeDocument/2006/relationships/worksheet" Target="/xl/worksheets/sheet15.xml" Id="R1ca2f06519f642f4" /></Relationships>
</file>

<file path=xl/tables/table1.xml><?xml version="1.0" encoding="utf-8"?>
<x:table xmlns:x="http://schemas.openxmlformats.org/spreadsheetml/2006/main" id="1" name="TExRaw" displayName="TExRaw" ref="A5:T35" headerRowCount="1" totalsRowCount="0" totalsRowShown="0">
  <x:tableColumns count="20">
    <x:tableColumn id="1" name="品目ID"/>
    <x:tableColumn id="2" name="材料区分"/>
    <x:tableColumn id="3" name="材質"/>
    <x:tableColumn id="4" name="等級"/>
    <x:tableColumn id="5" name="厚さ (mm)"/>
    <x:tableColumn id="6" name="幅 (mm)"/>
    <x:tableColumn id="7" name="原材長 (mm)"/>
    <x:tableColumn id="8" name="原材ID"/>
    <x:tableColumn id="9" name="加工ID"/>
    <x:tableColumn id="10" name="投入数量"/>
    <x:tableColumn id="11" name="保管単位"/>
    <x:tableColumn id="12" name="切断回数"/>
    <x:tableColumn id="13" name="刃幅 (mm)"/>
    <x:tableColumn id="14" name="単重 (kg/m)"/>
    <x:tableColumn id="15" name="原材実測 (kg)"/>
    <x:tableColumn id="16" name="加工日時"/>
    <x:tableColumn id="17" name="記録担当"/>
    <x:tableColumn id="18" name="寸法・材質確認"/>
    <x:tableColumn id="19" name="換算根拠"/>
    <x:tableColumn id="20" name="備考"/>
  </x:tableColumns>
  <x:tableStyleInfo name="TableStyleMedium2" showFirstColumn="0" showLastColumn="0" showRowStripes="1" showColumnStripes="0"/>
</x:table>
</file>

<file path=xl/tables/table2.xml><?xml version="1.0" encoding="utf-8"?>
<x:table xmlns:x="http://schemas.openxmlformats.org/spreadsheetml/2006/main" id="2" name="TExOut" displayName="TExOut" ref="A5:T65" headerRowCount="1" totalsRowCount="0" totalsRowShown="0">
  <x:tableColumns count="20">
    <x:tableColumn id="1" name="生成物ID"/>
    <x:tableColumn id="2" name="原材ID"/>
    <x:tableColumn id="3" name="加工ID"/>
    <x:tableColumn id="4" name="区分"/>
    <x:tableColumn id="5" name="厚さ (mm)"/>
    <x:tableColumn id="6" name="幅 (mm)"/>
    <x:tableColumn id="7" name="長さ (mm)"/>
    <x:tableColumn id="8" name="生成数量"/>
    <x:tableColumn id="9" name="保管単位"/>
    <x:tableColumn id="10" name="予約数量"/>
    <x:tableColumn id="11" name="予約ID"/>
    <x:tableColumn id="12" name="品質判定"/>
    <x:tableColumn id="13" name="理論／実測"/>
    <x:tableColumn id="14" name="実測 (kg)"/>
    <x:tableColumn id="15" name="販売単位"/>
    <x:tableColumn id="16" name="記録担当"/>
    <x:tableColumn id="17" name="品質確認者"/>
    <x:tableColumn id="18" name="確認日時"/>
    <x:tableColumn id="19" name="保管場所"/>
    <x:tableColumn id="20" name="判定理由"/>
  </x:tableColumns>
  <x:tableStyleInfo name="TableStyleMedium2" showFirstColumn="0" showLastColumn="0" showRowStripes="1" showColumnStripes="0"/>
</x:table>
</file>

<file path=xl/tables/table3.xml><?xml version="1.0" encoding="utf-8"?>
<x:table xmlns:x="http://schemas.openxmlformats.org/spreadsheetml/2006/main" id="3" name="TExCalc" displayName="TExCalc" ref="A5:T65" headerRowCount="1" totalsRowCount="0" totalsRowShown="0">
  <x:tableColumns count="20">
    <x:tableColumn id="1" name="生成物ID"/>
    <x:tableColumn id="2" name="品目ID"/>
    <x:tableColumn id="3" name="材質"/>
    <x:tableColumn id="4" name="等級"/>
    <x:tableColumn id="5" name="寸法 (mm)"/>
    <x:tableColumn id="6" name="原材ID"/>
    <x:tableColumn id="7" name="加工ID"/>
    <x:tableColumn id="8" name="区分"/>
    <x:tableColumn id="9" name="生成数量"/>
    <x:tableColumn id="10" name="保管単位"/>
    <x:tableColumn id="11" name="端材寸法 (mm)"/>
    <x:tableColumn id="12" name="理論重量 (kg)"/>
    <x:tableColumn id="13" name="実測重量 (kg)"/>
    <x:tableColumn id="14" name="材積 (m3)"/>
    <x:tableColumn id="15" name="面積 (m2)"/>
    <x:tableColumn id="16" name="販売単位"/>
    <x:tableColumn id="17" name="引当可能数量"/>
    <x:tableColumn id="18" name="入力判定"/>
    <x:tableColumn id="19" name="延長 (mm)"/>
    <x:tableColumn id="20" name="予約数量"/>
  </x:tableColumns>
  <x:tableStyleInfo name="TableStyleMedium2" showFirstColumn="0" showLastColumn="0" showRowStripes="1" showColumnStripes="0"/>
</x:table>
</file>

<file path=xl/tables/table4.xml><?xml version="1.0" encoding="utf-8"?>
<x:table xmlns:x="http://schemas.openxmlformats.org/spreadsheetml/2006/main" id="4" name="TExBalance" displayName="TExBalance" ref="A5:K35" headerRowCount="1" totalsRowCount="0" totalsRowShown="0">
  <x:tableColumns count="11">
    <x:tableColumn id="1" name="加工ID"/>
    <x:tableColumn id="2" name="原材ID"/>
    <x:tableColumn id="3" name="品目ID"/>
    <x:tableColumn id="4" name="投入延長 (mm)"/>
    <x:tableColumn id="5" name="加工品 (mm)"/>
    <x:tableColumn id="6" name="再利用端材 (mm)"/>
    <x:tableColumn id="7" name="廃棄端材 (mm)"/>
    <x:tableColumn id="8" name="切断ロス (mm)"/>
    <x:tableColumn id="9" name="差分 (mm)"/>
    <x:tableColumn id="10" name="入力検査"/>
    <x:tableColumn id="11" name="数量照合"/>
  </x:tableColumns>
  <x:tableStyleInfo name="TableStyleMedium2" showFirstColumn="0" showLastColumn="0" showRowStripes="1" showColumnStripes="0"/>
</x:table>
</file>

<file path=xl/tables/table5.xml><?xml version="1.0" encoding="utf-8"?>
<x:table xmlns:x="http://schemas.openxmlformats.org/spreadsheetml/2006/main" id="5" name="TExBill" displayName="TExBill" ref="A5:N20" headerRowCount="1" totalsRowCount="0" totalsRowShown="0">
  <x:tableColumns count="14">
    <x:tableColumn id="1" name="伝票ID"/>
    <x:tableColumn id="2" name="生成物ID 1"/>
    <x:tableColumn id="3" name="生成物ID 2"/>
    <x:tableColumn id="4" name="請求基準"/>
    <x:tableColumn id="5" name="単価単位"/>
    <x:tableColumn id="6" name="数量小数桁"/>
    <x:tableColumn id="7" name="納品数量確認"/>
    <x:tableColumn id="8" name="確認者"/>
    <x:tableColumn id="9" name="丸め前数量"/>
    <x:tableColumn id="10" name="請求数量候補"/>
    <x:tableColumn id="11" name="納品数量"/>
    <x:tableColumn id="12" name="照合判定"/>
    <x:tableColumn id="13" name="実測根拠"/>
    <x:tableColumn id="14" name="備考"/>
  </x:tableColumns>
  <x:tableStyleInfo name="TableStyleMedium2" showFirstColumn="0" showLastColumn="0" showRowStripes="1" showColumnStripes="0"/>
</x:table>
</file>

<file path=xl/tables/table6.xml><?xml version="1.0" encoding="utf-8"?>
<x:table xmlns:x="http://schemas.openxmlformats.org/spreadsheetml/2006/main" id="6" name="TBlankRaw" displayName="TBlankRaw" ref="A5:T35" headerRowCount="1" totalsRowCount="0" totalsRowShown="0">
  <x:tableColumns count="20">
    <x:tableColumn id="1" name="品目ID"/>
    <x:tableColumn id="2" name="材料区分"/>
    <x:tableColumn id="3" name="材質"/>
    <x:tableColumn id="4" name="等級"/>
    <x:tableColumn id="5" name="厚さ (mm)"/>
    <x:tableColumn id="6" name="幅 (mm)"/>
    <x:tableColumn id="7" name="原材長 (mm)"/>
    <x:tableColumn id="8" name="原材ID"/>
    <x:tableColumn id="9" name="加工ID"/>
    <x:tableColumn id="10" name="投入数量"/>
    <x:tableColumn id="11" name="保管単位"/>
    <x:tableColumn id="12" name="切断回数"/>
    <x:tableColumn id="13" name="刃幅 (mm)"/>
    <x:tableColumn id="14" name="単重 (kg/m)"/>
    <x:tableColumn id="15" name="原材実測 (kg)"/>
    <x:tableColumn id="16" name="加工日時"/>
    <x:tableColumn id="17" name="記録担当"/>
    <x:tableColumn id="18" name="寸法・材質確認"/>
    <x:tableColumn id="19" name="換算根拠"/>
    <x:tableColumn id="20" name="備考"/>
  </x:tableColumns>
  <x:tableStyleInfo name="TableStyleMedium2" showFirstColumn="0" showLastColumn="0" showRowStripes="1" showColumnStripes="0"/>
</x:table>
</file>

<file path=xl/tables/table7.xml><?xml version="1.0" encoding="utf-8"?>
<x:table xmlns:x="http://schemas.openxmlformats.org/spreadsheetml/2006/main" id="7" name="TBlankOut" displayName="TBlankOut" ref="A5:T65" headerRowCount="1" totalsRowCount="0" totalsRowShown="0">
  <x:tableColumns count="20">
    <x:tableColumn id="1" name="生成物ID"/>
    <x:tableColumn id="2" name="原材ID"/>
    <x:tableColumn id="3" name="加工ID"/>
    <x:tableColumn id="4" name="区分"/>
    <x:tableColumn id="5" name="厚さ (mm)"/>
    <x:tableColumn id="6" name="幅 (mm)"/>
    <x:tableColumn id="7" name="長さ (mm)"/>
    <x:tableColumn id="8" name="生成数量"/>
    <x:tableColumn id="9" name="保管単位"/>
    <x:tableColumn id="10" name="予約数量"/>
    <x:tableColumn id="11" name="予約ID"/>
    <x:tableColumn id="12" name="品質判定"/>
    <x:tableColumn id="13" name="理論／実測"/>
    <x:tableColumn id="14" name="実測 (kg)"/>
    <x:tableColumn id="15" name="販売単位"/>
    <x:tableColumn id="16" name="記録担当"/>
    <x:tableColumn id="17" name="品質確認者"/>
    <x:tableColumn id="18" name="確認日時"/>
    <x:tableColumn id="19" name="保管場所"/>
    <x:tableColumn id="20" name="判定理由"/>
  </x:tableColumns>
  <x:tableStyleInfo name="TableStyleMedium2" showFirstColumn="0" showLastColumn="0" showRowStripes="1" showColumnStripes="0"/>
</x:table>
</file>

<file path=xl/tables/table8.xml><?xml version="1.0" encoding="utf-8"?>
<x:table xmlns:x="http://schemas.openxmlformats.org/spreadsheetml/2006/main" id="8" name="TBlankCalc" displayName="TBlankCalc" ref="A5:T65" headerRowCount="1" totalsRowCount="0" totalsRowShown="0">
  <x:tableColumns count="20">
    <x:tableColumn id="1" name="生成物ID"/>
    <x:tableColumn id="2" name="品目ID"/>
    <x:tableColumn id="3" name="材質"/>
    <x:tableColumn id="4" name="等級"/>
    <x:tableColumn id="5" name="寸法 (mm)"/>
    <x:tableColumn id="6" name="原材ID"/>
    <x:tableColumn id="7" name="加工ID"/>
    <x:tableColumn id="8" name="区分"/>
    <x:tableColumn id="9" name="生成数量"/>
    <x:tableColumn id="10" name="保管単位"/>
    <x:tableColumn id="11" name="端材寸法 (mm)"/>
    <x:tableColumn id="12" name="理論重量 (kg)"/>
    <x:tableColumn id="13" name="実測重量 (kg)"/>
    <x:tableColumn id="14" name="材積 (m3)"/>
    <x:tableColumn id="15" name="面積 (m2)"/>
    <x:tableColumn id="16" name="販売単位"/>
    <x:tableColumn id="17" name="引当可能数量"/>
    <x:tableColumn id="18" name="入力判定"/>
    <x:tableColumn id="19" name="延長 (mm)"/>
    <x:tableColumn id="20" name="予約数量"/>
  </x:tableColumns>
  <x:tableStyleInfo name="TableStyleMedium2" showFirstColumn="0" showLastColumn="0" showRowStripes="1" showColumnStripes="0"/>
</x:table>
</file>

<file path=xl/tables/table9.xml><?xml version="1.0" encoding="utf-8"?>
<x:table xmlns:x="http://schemas.openxmlformats.org/spreadsheetml/2006/main" id="9" name="TBlankBalance" displayName="TBlankBalance" ref="A5:K35" headerRowCount="1" totalsRowCount="0" totalsRowShown="0">
  <x:tableColumns count="11">
    <x:tableColumn id="1" name="加工ID"/>
    <x:tableColumn id="2" name="原材ID"/>
    <x:tableColumn id="3" name="品目ID"/>
    <x:tableColumn id="4" name="投入延長 (mm)"/>
    <x:tableColumn id="5" name="加工品 (mm)"/>
    <x:tableColumn id="6" name="再利用端材 (mm)"/>
    <x:tableColumn id="7" name="廃棄端材 (mm)"/>
    <x:tableColumn id="8" name="切断ロス (mm)"/>
    <x:tableColumn id="9" name="差分 (mm)"/>
    <x:tableColumn id="10" name="入力検査"/>
    <x:tableColumn id="11" name="数量照合"/>
  </x:tableColumns>
  <x:tableStyleInfo name="TableStyleMedium2" showFirstColumn="0" showLastColumn="0" showRowStripes="1" showColumnStripes="0"/>
</x:table>
</file>

<file path=xl/tables/table10.xml><?xml version="1.0" encoding="utf-8"?>
<x:table xmlns:x="http://schemas.openxmlformats.org/spreadsheetml/2006/main" id="10" name="TBlankBill" displayName="TBlankBill" ref="A5:N20" headerRowCount="1" totalsRowCount="0" totalsRowShown="0">
  <x:tableColumns count="14">
    <x:tableColumn id="1" name="伝票ID"/>
    <x:tableColumn id="2" name="生成物ID 1"/>
    <x:tableColumn id="3" name="生成物ID 2"/>
    <x:tableColumn id="4" name="請求基準"/>
    <x:tableColumn id="5" name="単価単位"/>
    <x:tableColumn id="6" name="数量小数桁"/>
    <x:tableColumn id="7" name="納品数量確認"/>
    <x:tableColumn id="8" name="確認者"/>
    <x:tableColumn id="9" name="丸め前数量"/>
    <x:tableColumn id="10" name="請求数量候補"/>
    <x:tableColumn id="11" name="納品数量"/>
    <x:tableColumn id="12" name="照合判定"/>
    <x:tableColumn id="13" name="実測根拠"/>
    <x:tableColumn id="14" name="備考"/>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3.xml.rels>&#65279;<?xml version="1.0" encoding="utf-8"?><Relationships xmlns="http://schemas.openxmlformats.org/package/2006/relationships"><Relationship Type="http://schemas.openxmlformats.org/officeDocument/2006/relationships/table" Target="/xl/tables/table1.xml" Id="R202debce443541b6" /></Relationships>
</file>

<file path=xl/worksheets/_rels/sheet4.xml.rels>&#65279;<?xml version="1.0" encoding="utf-8"?><Relationships xmlns="http://schemas.openxmlformats.org/package/2006/relationships"><Relationship Type="http://schemas.openxmlformats.org/officeDocument/2006/relationships/table" Target="/xl/tables/table2.xml" Id="R1e60a168b9ed47fe" /></Relationships>
</file>

<file path=xl/worksheets/_rels/sheet5.xml.rels>&#65279;<?xml version="1.0" encoding="utf-8"?><Relationships xmlns="http://schemas.openxmlformats.org/package/2006/relationships"><Relationship Type="http://schemas.openxmlformats.org/officeDocument/2006/relationships/table" Target="/xl/tables/table3.xml" Id="R80db7756f12d4ffb" /></Relationships>
</file>

<file path=xl/worksheets/_rels/sheet6.xml.rels>&#65279;<?xml version="1.0" encoding="utf-8"?><Relationships xmlns="http://schemas.openxmlformats.org/package/2006/relationships"><Relationship Type="http://schemas.openxmlformats.org/officeDocument/2006/relationships/table" Target="/xl/tables/table4.xml" Id="R38ca89aa25174432" /></Relationships>
</file>

<file path=xl/worksheets/_rels/sheet7.xml.rels>&#65279;<?xml version="1.0" encoding="utf-8"?><Relationships xmlns="http://schemas.openxmlformats.org/package/2006/relationships"><Relationship Type="http://schemas.openxmlformats.org/officeDocument/2006/relationships/table" Target="/xl/tables/table5.xml" Id="R002d84d0abff47e8" /></Relationships>
</file>

<file path=xl/worksheets/_rels/sheet8.xml.rels>&#65279;<?xml version="1.0" encoding="utf-8"?><Relationships xmlns="http://schemas.openxmlformats.org/package/2006/relationships"><Relationship Type="http://schemas.openxmlformats.org/officeDocument/2006/relationships/table" Target="/xl/tables/table6.xml" Id="Rd23cf5fd9e94456b" /></Relationships>
</file>

<file path=xl/worksheets/_rels/sheet9.xml.rels>&#65279;<?xml version="1.0" encoding="utf-8"?><Relationships xmlns="http://schemas.openxmlformats.org/package/2006/relationships"><Relationship Type="http://schemas.openxmlformats.org/officeDocument/2006/relationships/table" Target="/xl/tables/table7.xml" Id="R482ad48b9d894a59" /></Relationships>
</file>

<file path=xl/worksheets/_rels/sheet10.xml.rels>&#65279;<?xml version="1.0" encoding="utf-8"?><Relationships xmlns="http://schemas.openxmlformats.org/package/2006/relationships"><Relationship Type="http://schemas.openxmlformats.org/officeDocument/2006/relationships/table" Target="/xl/tables/table8.xml" Id="R956349a7f01e4505" /></Relationships>
</file>

<file path=xl/worksheets/_rels/sheet11.xml.rels>&#65279;<?xml version="1.0" encoding="utf-8"?><Relationships xmlns="http://schemas.openxmlformats.org/package/2006/relationships"><Relationship Type="http://schemas.openxmlformats.org/officeDocument/2006/relationships/table" Target="/xl/tables/table9.xml" Id="R5792a1047bca48a3" /></Relationships>
</file>

<file path=xl/worksheets/_rels/sheet12.xml.rels>&#65279;<?xml version="1.0" encoding="utf-8"?><Relationships xmlns="http://schemas.openxmlformats.org/package/2006/relationships"><Relationship Type="http://schemas.openxmlformats.org/officeDocument/2006/relationships/table" Target="/xl/tables/table10.xml" Id="R5875cf29b29e480e" /></Relationships>
</file>

<file path=xl/worksheets/sheet1.xml><?xml version="1.0" encoding="utf-8"?>
<x:worksheet xmlns:x="http://schemas.openxmlformats.org/spreadsheetml/2006/main">
  <x:sheetFormatPr defaultRowHeight="15"/>
  <x:cols>
    <x:col min="1" max="1" width="20" hidden="0" customWidth="1"/>
    <x:col min="2" max="2" width="78" hidden="0" customWidth="1"/>
    <x:col min="3" max="3" width="48" hidden="0" customWidth="1"/>
  </x:cols>
  <x:sheetData>
    <x:row r="1" ht="38" customHeight="1">
      <x:c r="A1" s="9" t="str">
        <x:v>数量管理テンプレート</x:v>
      </x:c>
      <x:c r="B1" s="9"/>
      <x:c r="C1" s="9"/>
    </x:row>
    <x:row r="2" ht="26" customHeight="1">
      <x:c r="A2" s="12" t="str">
        <x:v>説明用の架空例と未記入版。長さ方向の単純切断専用／一つの原材IDにつき投入1本・1枚。数量照合は品質・出荷承認ではありません。</x:v>
      </x:c>
      <x:c r="B2" s="12"/>
      <x:c r="C2" s="12"/>
    </x:row>
    <x:row r="3" ht="26" customHeight="1">
      <x:c r="A3" s="12"/>
      <x:c r="B3" s="12"/>
      <x:c r="C3" s="12"/>
    </x:row>
    <x:row r="4" ht="26" customHeight="1">
      <x:c r="A4" s="4"/>
      <x:c r="B4" s="4"/>
      <x:c r="C4" s="4"/>
    </x:row>
    <x:row r="5" ht="40" customHeight="1">
      <x:c r="A5" s="15" t="str">
        <x:v>順番／区分</x:v>
      </x:c>
      <x:c r="B5" s="15" t="str">
        <x:v>操作・確認すること</x:v>
      </x:c>
      <x:c r="C5" s="15" t="str">
        <x:v>対象シート・範囲</x:v>
      </x:c>
    </x:row>
    <x:row r="6" ht="58" customHeight="1">
      <x:c r="A6" s="44" t="str">
        <x:v>1 入力</x:v>
      </x:c>
      <x:c r="B6" s="18" t="str">
        <x:v>未記入版の青字セルへ入力。例のシートは架空データです。入力と計算は別シートです。</x:v>
      </x:c>
      <x:c r="C6" s="18" t="str">
        <x:v>空_原材 A6:T35／空_生成 A6:T65</x:v>
      </x:c>
    </x:row>
    <x:row r="7" ht="58" customHeight="1">
      <x:c r="A7" s="45" t="str">
        <x:v>2 原材</x:v>
      </x:c>
      <x:c r="B7" s="4" t="str">
        <x:v>材質・等級・寸法、原材ID・加工ID、投入1本/枚、切断回数・刃幅を記録。確認と根拠も入力します。</x:v>
      </x:c>
      <x:c r="C7" s="4" t="str">
        <x:v>原材：30行／寸法・刃幅mm、単重kg/m</x:v>
      </x:c>
    </x:row>
    <x:row r="8" ht="58" customHeight="1">
      <x:c r="A8" s="44" t="str">
        <x:v>3 生成物</x:v>
      </x:c>
      <x:c r="B8" s="18" t="str">
        <x:v>加工品・再利用端材・廃棄端材を別IDで入力。予約なしは0、品質・担当・保管場所・理由を記録します。</x:v>
      </x:c>
      <x:c r="C8" s="18" t="str">
        <x:v>生成：60行／原材IDと加工IDは一致させる</x:v>
      </x:c>
    </x:row>
    <x:row r="9" ht="58" customHeight="1">
      <x:c r="A9" s="45" t="str">
        <x:v>4 計算</x:v>
      </x:c>
      <x:c r="B9" s="4" t="str">
        <x:v>鋼材kg、角材m3、合板m2を別列で計算。実測値は手入力した値だけを表示。未計量を0にはしません。</x:v>
      </x:c>
      <x:c r="C9" s="4" t="str">
        <x:v>空_計算 A6:T65（数式、編集しない）</x:v>
      </x:c>
    </x:row>
    <x:row r="10" ht="58" customHeight="1">
      <x:c r="A10" s="44" t="str">
        <x:v>5 照合</x:v>
      </x:c>
      <x:c r="B10" s="18" t="str">
        <x:v>投入延長＝加工品＋再利用端材＋廃棄端材＋切断ロス。差分と入力判定がそろうまで保留します。</x:v>
      </x:c>
      <x:c r="C10" s="18" t="str">
        <x:v>空_照合 A6:K35（数式）</x:v>
      </x:c>
    </x:row>
    <x:row r="11" ht="58" customHeight="1">
      <x:c r="A11" s="45" t="str">
        <x:v>6 請求</x:v>
      </x:c>
      <x:c r="B11" s="4" t="str">
        <x:v>同一品目の加工品IDを最大2行分指定。請求基準・単価単位・小数桁・納品確認・担当者を入力します。</x:v>
      </x:c>
      <x:c r="C11" s="4" t="str">
        <x:v>空_請求 A6:H20・M6:N20（入力）</x:v>
      </x:c>
    </x:row>
    <x:row r="12" ht="58" customHeight="1">
      <x:c r="A12" s="44" t="str">
        <x:v>7 丸め</x:v>
      </x:c>
      <x:c r="B12" s="18" t="str">
        <x:v>I列の合計前提の未丸め数量を残し、条件がそろったJ列だけROUNDで四捨五入。1本ごとの丸めではありません。</x:v>
      </x:c>
      <x:c r="C12" s="18" t="str">
        <x:v>請求 I:Lは数式／15伝票分</x:v>
      </x:c>
    </x:row>
    <x:row r="13" ht="58" customHeight="1">
      <x:c r="A13" s="45" t="str">
        <x:v>8 実測請求</x:v>
      </x:c>
      <x:c r="B13" s="4" t="str">
        <x:v>生成物ごとの実測kgに計量値を入力し、請求M列へ計量票・日時・担当等を記録。理論値を転記しません。</x:v>
      </x:c>
      <x:c r="C13" s="4" t="str">
        <x:v>実測の対象ID・範囲・風袋の扱いを確認</x:v>
      </x:c>
    </x:row>
    <x:row r="14" ht="58" customHeight="1">
      <x:c r="A14" s="44" t="str">
        <x:v>例の時点</x:v>
      </x:c>
      <x:c r="B14" s="18" t="str">
        <x:v>2026-09-15 14:00。加工10:00、品質確認・予約11:00、出庫前。担当・等級・判定は説明用の架空記録です。</x:v>
      </x:c>
      <x:c r="C14" s="18" t="str">
        <x:v>例_原材／例_生成／掲載表</x:v>
      </x:c>
    </x:row>
    <x:row r="15" ht="58" customHeight="1">
      <x:c r="A15" s="45" t="str">
        <x:v>予約と出庫</x:v>
      </x:c>
      <x:c r="B15" s="4" t="str">
        <x:v>予約は現物を減らしません。使用可数量から予約を控除します。実際の出荷・予約取消履歴は本表の対象外です。</x:v>
      </x:c>
      <x:c r="C15" s="4" t="str">
        <x:v>本表は加工後スナップショット</x:v>
      </x:c>
    </x:row>
    <x:row r="16" ht="58" customHeight="1">
      <x:c r="A16" s="44" t="str">
        <x:v>未計量と対象外</x:v>
      </x:c>
      <x:c r="B16" s="18" t="str">
        <x:v>空欄は未入力・未計量。計算対象外の材料は重量/材積を空欄にします。異なる単位を合算しません。</x:v>
      </x:c>
      <x:c r="C16" s="18" t="str">
        <x:v>理論重量と実測重量を別列で管理</x:v>
      </x:c>
    </x:row>
    <x:row r="17" ht="58" customHeight="1">
      <x:c r="A17" s="45" t="str">
        <x:v>範囲と限界</x:v>
      </x:c>
      <x:c r="B17" s="4" t="str">
        <x:v>同じ厚さ・幅を維持する切断のみ。幅方向の加工、削り、丸太、不整形材、多段加工、端材の再投入は別設計です。</x:v>
      </x:c>
      <x:c r="C17" s="4" t="str">
        <x:v>端材の再投入は新たな原材記録との対応が必要</x:v>
      </x:c>
    </x:row>
    <x:row r="18" ht="58" customHeight="1">
      <x:c r="A18" s="44" t="str">
        <x:v>識別と上限</x:v>
      </x:c>
      <x:c r="B18" s="18" t="str">
        <x:v>原材ID・加工ID・生成物IDはそれぞれ一意。請求は同じ品目の加工品のみ。異なる品目や単位は別伝票に分けます。</x:v>
      </x:c>
      <x:c r="C18" s="18" t="str">
        <x:v>この見本は明細単位の重複請求履歴を管理しません</x:v>
      </x:c>
    </x:row>
    <x:row r="19" ht="58" customHeight="1">
      <x:c r="A19" s="45" t="str">
        <x:v>設定</x:v>
      </x:c>
      <x:c r="B19" s="4" t="str">
        <x:v>mm→mは1,000。照合許容差は演算誤差用0.000001mmで、加工公差ではありません。丸め条件は取引合意で決定します。</x:v>
      </x:c>
      <x:c r="C19" s="4" t="str">
        <x:v>設定 B6:B10／各請求F列を入力</x:v>
      </x:c>
    </x:row>
    <x:row r="20" ht="58" customHeight="1">
      <x:c r="A20" s="44" t="str">
        <x:v>出荷前の注意</x:v>
      </x:c>
      <x:c r="B20" s="18" t="str">
        <x:v>数式の「一致」「照合可」は数量候補の照合です。実納品・品質・契約・税額・金額の承認は別途必要です。</x:v>
      </x:c>
      <x:c r="C20" s="18" t="str">
        <x:v>印刷用の建材チェック表PDFも併用</x:v>
      </x:c>
    </x:row>
    <x:row r="21" ht="58" customHeight="1">
      <x:c r="A21" s="45" t="str">
        <x:v>拡張</x:v>
      </x:c>
      <x:c r="B21" s="4" t="str">
        <x:v>入力行を増やす場合は、全参照範囲・一意性検査・数式・入力規則も拡張して再検証します。貼り付けで入力規則を回避できます。</x:v>
      </x:c>
      <x:c r="C21" s="4" t="str">
        <x:v>数式の上書き防止・監査ログは未実装</x:v>
      </x:c>
    </x:row>
    <x:row r="22" ht="58" customHeight="1">
      <x:c r="A22" s="44" t="str">
        <x:v>根拠</x:v>
      </x:c>
      <x:c r="B22" s="18" t="str">
        <x:v>鋼材単重と木材算式の出典は「出典」。製品紹介は運用提案全体や効果の証明ではありません。</x:v>
      </x:c>
      <x:c r="C22" s="18" t="str">
        <x:v>「出典」「検証」シートを参照</x:v>
      </x:c>
    </x:row>
    <x:row r="23" ht="38" customHeight="1">
      <x:c r="A23" s="45"/>
      <x:c r="B23" s="4"/>
      <x:c r="C23" s="4"/>
    </x:row>
    <x:row r="24" ht="38" customHeight="1">
      <x:c r="A24" s="44"/>
      <x:c r="B24" s="18"/>
      <x:c r="C24" s="18"/>
    </x:row>
    <x:row r="25" ht="38" customHeight="1">
      <x:c r="A25" s="45"/>
      <x:c r="B25" s="4"/>
      <x:c r="C25" s="4"/>
    </x:row>
    <x:row r="26" ht="38" customHeight="1">
      <x:c r="A26" s="44"/>
      <x:c r="B26" s="18"/>
      <x:c r="C26" s="18"/>
    </x:row>
    <x:row r="27">
      <x:c r="A27" s="46"/>
    </x:row>
    <x:row r="28">
      <x:c r="A28" s="46"/>
    </x:row>
    <x:row r="29">
      <x:c r="A29" s="46"/>
    </x:row>
    <x:row r="30">
      <x:c r="A30" s="46"/>
    </x:row>
    <x:row r="31">
      <x:c r="A31" s="46"/>
    </x:row>
    <x:row r="32">
      <x:c r="A32" s="46"/>
    </x:row>
    <x:row r="33">
      <x:c r="A33" s="46"/>
    </x:row>
    <x:row r="34">
      <x:c r="A34" s="46"/>
    </x:row>
    <x:row r="35">
      <x:c r="A35" s="46"/>
    </x:row>
  </x:sheetData>
  <x:mergeCells>
    <x:mergeCell ref="A1:C1"/>
    <x:mergeCell ref="A2:C3"/>
  </x:mergeCells>
  <x:pageMargins left="0.7" right="0.7" top="0.75" bottom="0.75" header="0.3" footer="0.3"/>
</x:worksheet>
</file>

<file path=xl/worksheets/sheet2.xml><?xml version="1.0" encoding="utf-8"?>
<x:worksheet xmlns:x="http://schemas.openxmlformats.org/spreadsheetml/2006/main">
  <x:sheetFormatPr defaultRowHeight="15"/>
  <x:cols>
    <x:col min="1" max="1" width="32" hidden="0" customWidth="1"/>
    <x:col min="2" max="2" width="14" hidden="0" customWidth="1"/>
    <x:col min="3" max="3" width="42" hidden="0" customWidth="1"/>
    <x:col min="4" max="4" width="42" hidden="0" customWidth="1"/>
  </x:cols>
  <x:sheetData>
    <x:row r="1" ht="38" customHeight="1">
      <x:c r="A1" s="9" t="str">
        <x:v>設定｜単位と丸めの考え方</x:v>
      </x:c>
      <x:c r="B1" s="9"/>
      <x:c r="C1" s="9"/>
      <x:c r="D1" s="9"/>
    </x:row>
    <x:row r="2" ht="26" customHeight="1">
      <x:c r="A2" s="12" t="str">
        <x:v>本稿は長さ方向の単純切断の説明用モデルです。数値を変えても製品規格・品質は保証されません。</x:v>
      </x:c>
      <x:c r="B2" s="12"/>
      <x:c r="C2" s="12"/>
      <x:c r="D2" s="12"/>
    </x:row>
    <x:row r="3" ht="26" customHeight="1">
      <x:c r="A3" s="12"/>
      <x:c r="B3" s="12"/>
      <x:c r="C3" s="12"/>
      <x:c r="D3" s="12"/>
    </x:row>
    <x:row r="4" ht="26" customHeight="1">
      <x:c r="A4" s="4"/>
      <x:c r="B4" s="4"/>
      <x:c r="C4" s="4"/>
      <x:c r="D4" s="4"/>
    </x:row>
    <x:row r="5" ht="40" customHeight="1">
      <x:c r="A5" s="15" t="str">
        <x:v>項目</x:v>
      </x:c>
      <x:c r="B5" s="15" t="str">
        <x:v>値</x:v>
      </x:c>
      <x:c r="C5" s="15" t="str">
        <x:v>単位／意味</x:v>
      </x:c>
      <x:c r="D5" s="15" t="str">
        <x:v>適用</x:v>
      </x:c>
    </x:row>
    <x:row r="6" ht="38" customHeight="1">
      <x:c r="A6" s="18" t="str">
        <x:v>mm→mの除数</x:v>
      </x:c>
      <x:c r="B6" s="18" t="n">
        <x:v>1000</x:v>
      </x:c>
      <x:c r="C6" s="18" t="str">
        <x:v>mm/m</x:v>
      </x:c>
      <x:c r="D6" s="18" t="str">
        <x:v>幾何換算</x:v>
      </x:c>
    </x:row>
    <x:row r="7" ht="38" customHeight="1">
      <x:c r="A7" s="4" t="str">
        <x:v>照合許容差</x:v>
      </x:c>
      <x:c r="B7" s="4" t="n">
        <x:v>0.000001</x:v>
      </x:c>
      <x:c r="C7" s="4" t="str">
        <x:v>mm</x:v>
      </x:c>
      <x:c r="D7" s="4" t="str">
        <x:v>浮動小数誤差のみ。加工公差ではありません</x:v>
      </x:c>
    </x:row>
    <x:row r="8" ht="38" customHeight="1">
      <x:c r="A8" s="18" t="str">
        <x:v>kgの数量小数桁（例）</x:v>
      </x:c>
      <x:c r="B8" s="18" t="n">
        <x:v>2</x:v>
      </x:c>
      <x:c r="C8" s="18" t="str">
        <x:v>桁</x:v>
      </x:c>
      <x:c r="D8" s="18" t="str">
        <x:v>納品伝票単位の合計後に四捨五入</x:v>
      </x:c>
    </x:row>
    <x:row r="9" ht="38" customHeight="1">
      <x:c r="A9" s="4" t="str">
        <x:v>m3の数量小数桁（例）</x:v>
      </x:c>
      <x:c r="B9" s="4" t="n">
        <x:v>4</x:v>
      </x:c>
      <x:c r="C9" s="4" t="str">
        <x:v>桁</x:v>
      </x:c>
      <x:c r="D9" s="4" t="str">
        <x:v>納品伝票単位の合計後に四捨五入</x:v>
      </x:c>
    </x:row>
    <x:row r="10" ht="38" customHeight="1">
      <x:c r="A10" s="18" t="str">
        <x:v>本・枚の数量小数桁（例）</x:v>
      </x:c>
      <x:c r="B10" s="18" t="n">
        <x:v>0</x:v>
      </x:c>
      <x:c r="C10" s="18" t="str">
        <x:v>桁</x:v>
      </x:c>
      <x:c r="D10" s="18" t="str">
        <x:v>整数。入力時点でも整数か検査</x:v>
      </x:c>
    </x:row>
    <x:row r="11" ht="38" customHeight="1">
      <x:c r="A11" s="4"/>
      <x:c r="B11" s="4"/>
      <x:c r="C11" s="4"/>
      <x:c r="D11" s="4"/>
    </x:row>
    <x:row r="12" ht="38" customHeight="1">
      <x:c r="A12" s="18"/>
      <x:c r="B12" s="18"/>
      <x:c r="C12" s="18"/>
      <x:c r="D12" s="18"/>
    </x:row>
    <x:row r="13" ht="38" customHeight="1">
      <x:c r="A13" s="4"/>
      <x:c r="B13" s="4"/>
      <x:c r="C13" s="4"/>
      <x:c r="D13" s="4"/>
    </x:row>
    <x:row r="14" ht="38" customHeight="1">
      <x:c r="A14" s="18"/>
      <x:c r="B14" s="18"/>
      <x:c r="C14" s="18"/>
      <x:c r="D14" s="18"/>
    </x:row>
    <x:row r="15" ht="38" customHeight="1">
      <x:c r="A15" s="4"/>
      <x:c r="B15" s="4"/>
      <x:c r="C15" s="4"/>
      <x:c r="D15" s="4"/>
    </x:row>
  </x:sheetData>
  <x:mergeCells>
    <x:mergeCell ref="A1:D1"/>
    <x:mergeCell ref="A2:D3"/>
  </x:mergeCells>
  <x:pageMargins left="0.7" right="0.7" top="0.75" bottom="0.75" header="0.3" footer="0.3"/>
</x:worksheet>
</file>

<file path=xl/worksheets/sheet3.xml><?xml version="1.0" encoding="utf-8"?>
<x:worksheet xmlns:x="http://schemas.openxmlformats.org/spreadsheetml/2006/main">
  <x:sheetFormatPr defaultRowHeight="15"/>
  <x:cols>
    <x:col min="1" max="1" width="14" hidden="0" customWidth="1"/>
    <x:col min="2" max="2" width="14" hidden="0" customWidth="1"/>
    <x:col min="3" max="3" width="24" hidden="0" customWidth="1"/>
    <x:col min="4" max="4" width="24"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4" hidden="0" customWidth="1"/>
    <x:col min="13" max="13" width="14" hidden="0" customWidth="1"/>
    <x:col min="14" max="14" width="14" hidden="0" customWidth="1"/>
    <x:col min="15" max="15" width="14" hidden="0" customWidth="1"/>
    <x:col min="16" max="16" width="24" hidden="0" customWidth="1"/>
    <x:col min="17" max="17" width="24" hidden="0" customWidth="1"/>
    <x:col min="18" max="18" width="24" hidden="0" customWidth="1"/>
    <x:col min="19" max="19" width="36" hidden="0" customWidth="1"/>
    <x:col min="20" max="20" width="36" hidden="0" customWidth="1"/>
  </x:cols>
  <x:sheetData>
    <x:row r="1" ht="38" customHeight="1">
      <x:c r="A1" s="9" t="str">
        <x:v>例｜原材</x:v>
      </x:c>
      <x:c r="B1" s="9"/>
      <x:c r="C1" s="9"/>
      <x:c r="D1" s="9"/>
      <x:c r="E1" s="9"/>
      <x:c r="F1" s="9"/>
      <x:c r="G1" s="9"/>
      <x:c r="H1" s="9"/>
      <x:c r="I1" s="9"/>
      <x:c r="J1" s="9"/>
      <x:c r="K1" s="9"/>
      <x:c r="L1" s="9"/>
      <x:c r="M1" s="9"/>
      <x:c r="N1" s="9"/>
      <x:c r="O1" s="9"/>
      <x:c r="P1" s="9"/>
      <x:c r="Q1" s="9"/>
      <x:c r="R1" s="9"/>
      <x:c r="S1" s="9"/>
      <x:c r="T1" s="9"/>
    </x:row>
    <x:row r="2" ht="26" customHeight="1">
      <x:c r="A2" s="12" t="str">
        <x:v>説明用の架空例。記録時点：2026-09-15 14:00、加工・予約後、出庫前。 入力シート。空欄は未確認、0と区別します。</x:v>
      </x:c>
      <x:c r="B2" s="12"/>
      <x:c r="C2" s="12"/>
      <x:c r="D2" s="12"/>
      <x:c r="E2" s="12"/>
      <x:c r="F2" s="12"/>
      <x:c r="G2" s="12"/>
      <x:c r="H2" s="12"/>
      <x:c r="I2" s="12"/>
      <x:c r="J2" s="12"/>
      <x:c r="K2" s="12"/>
      <x:c r="L2" s="12"/>
      <x:c r="M2" s="12"/>
      <x:c r="N2" s="12"/>
      <x:c r="O2" s="12"/>
      <x:c r="P2" s="12"/>
      <x:c r="Q2" s="12"/>
      <x:c r="R2" s="12"/>
      <x:c r="S2" s="12"/>
      <x:c r="T2" s="12"/>
    </x:row>
    <x:row r="3" ht="26" customHeight="1">
      <x:c r="A3" s="12"/>
      <x:c r="B3" s="12"/>
      <x:c r="C3" s="12"/>
      <x:c r="D3" s="12"/>
      <x:c r="E3" s="12"/>
      <x:c r="F3" s="12"/>
      <x:c r="G3" s="12"/>
      <x:c r="H3" s="12"/>
      <x:c r="I3" s="12"/>
      <x:c r="J3" s="12"/>
      <x:c r="K3" s="12"/>
      <x:c r="L3" s="12"/>
      <x:c r="M3" s="12"/>
      <x:c r="N3" s="12"/>
      <x:c r="O3" s="12"/>
      <x:c r="P3" s="12"/>
      <x:c r="Q3" s="12"/>
      <x:c r="R3" s="12"/>
      <x:c r="S3" s="12"/>
      <x:c r="T3" s="12"/>
    </x:row>
    <x:row r="4" ht="26" customHeight="1">
      <x:c r="A4" s="4"/>
      <x:c r="B4" s="4"/>
      <x:c r="C4" s="4"/>
      <x:c r="D4" s="4"/>
      <x:c r="E4" s="4"/>
      <x:c r="F4" s="4"/>
      <x:c r="G4" s="4"/>
      <x:c r="H4" s="4"/>
      <x:c r="I4" s="4"/>
      <x:c r="J4" s="4"/>
      <x:c r="K4" s="4"/>
      <x:c r="L4" s="4"/>
      <x:c r="M4" s="4"/>
      <x:c r="N4" s="4"/>
      <x:c r="O4" s="4"/>
      <x:c r="P4" s="4"/>
      <x:c r="Q4" s="4"/>
      <x:c r="R4" s="4"/>
      <x:c r="S4" s="4"/>
      <x:c r="T4" s="4"/>
    </x:row>
    <x:row r="5" ht="40" customHeight="1">
      <x:c r="A5" s="15" t="str">
        <x:v>品目ID</x:v>
      </x:c>
      <x:c r="B5" s="15" t="str">
        <x:v>材料区分</x:v>
      </x:c>
      <x:c r="C5" s="15" t="str">
        <x:v>材質</x:v>
      </x:c>
      <x:c r="D5" s="15" t="str">
        <x:v>等級</x:v>
      </x:c>
      <x:c r="E5" s="15" t="str">
        <x:v>厚さ (mm)</x:v>
      </x:c>
      <x:c r="F5" s="15" t="str">
        <x:v>幅 (mm)</x:v>
      </x:c>
      <x:c r="G5" s="15" t="str">
        <x:v>原材長 (mm)</x:v>
      </x:c>
      <x:c r="H5" s="15" t="str">
        <x:v>原材ID</x:v>
      </x:c>
      <x:c r="I5" s="15" t="str">
        <x:v>加工ID</x:v>
      </x:c>
      <x:c r="J5" s="15" t="str">
        <x:v>投入数量</x:v>
      </x:c>
      <x:c r="K5" s="15" t="str">
        <x:v>保管単位</x:v>
      </x:c>
      <x:c r="L5" s="15" t="str">
        <x:v>切断回数</x:v>
      </x:c>
      <x:c r="M5" s="15" t="str">
        <x:v>刃幅 (mm)</x:v>
      </x:c>
      <x:c r="N5" s="15" t="str">
        <x:v>単重 (kg/m)</x:v>
      </x:c>
      <x:c r="O5" s="15" t="str">
        <x:v>原材実測 (kg)</x:v>
      </x:c>
      <x:c r="P5" s="15" t="str">
        <x:v>加工日時</x:v>
      </x:c>
      <x:c r="Q5" s="15" t="str">
        <x:v>記録担当</x:v>
      </x:c>
      <x:c r="R5" s="15" t="str">
        <x:v>寸法・材質確認</x:v>
      </x:c>
      <x:c r="S5" s="15" t="str">
        <x:v>換算根拠</x:v>
      </x:c>
      <x:c r="T5" s="15" t="str">
        <x:v>備考</x:v>
      </x:c>
    </x:row>
    <x:row r="6" ht="58" customHeight="1">
      <x:c r="A6" s="20" t="str">
        <x:v>S01</x:v>
      </x:c>
      <x:c r="B6" s="20" t="str">
        <x:v>鋼材</x:v>
      </x:c>
      <x:c r="C6" s="20" t="str">
        <x:v>炭素鋼</x:v>
      </x:c>
      <x:c r="D6" s="20" t="str">
        <x:v>SS400</x:v>
      </x:c>
      <x:c r="E6" s="20" t="n">
        <x:v>16</x:v>
      </x:c>
      <x:c r="F6" s="20" t="n">
        <x:v>25</x:v>
      </x:c>
      <x:c r="G6" s="20" t="n">
        <x:v>6000</x:v>
      </x:c>
      <x:c r="H6" s="20" t="str">
        <x:v>S-R01</x:v>
      </x:c>
      <x:c r="I6" s="20" t="str">
        <x:v>S-C01</x:v>
      </x:c>
      <x:c r="J6" s="20" t="n">
        <x:v>1</x:v>
      </x:c>
      <x:c r="K6" s="20" t="str">
        <x:v>本</x:v>
      </x:c>
      <x:c r="L6" s="20" t="n">
        <x:v>2</x:v>
      </x:c>
      <x:c r="M6" s="20" t="n">
        <x:v>3</x:v>
      </x:c>
      <x:c r="N6" s="20" t="n">
        <x:v>3.14</x:v>
      </x:c>
      <x:c r="O6" s="20"/>
      <x:c r="P6" s="20" t="str">
        <x:v>2026-09-15 10:00</x:v>
      </x:c>
      <x:c r="Q6" s="20" t="str">
        <x:v>加工担当（架空）</x:v>
      </x:c>
      <x:c r="R6" s="20" t="str">
        <x:v>確認済</x:v>
      </x:c>
      <x:c r="S6" s="20" t="inlineStr">
        <x:is>
          <x:t>https://www.nakashow.co.jp/assets/pdf/fb.pdf</x:t>
        </x:is>
      </x:c>
      <x:c r="T6" s="20" t="str">
        <x:v>平鋼／長さ方向の切断のみ</x:v>
      </x:c>
    </x:row>
    <x:row r="7" ht="58" customHeight="1">
      <x:c r="A7" s="21" t="str">
        <x:v>S01</x:v>
      </x:c>
      <x:c r="B7" s="21" t="str">
        <x:v>鋼材</x:v>
      </x:c>
      <x:c r="C7" s="21" t="str">
        <x:v>炭素鋼</x:v>
      </x:c>
      <x:c r="D7" s="21" t="str">
        <x:v>SS400</x:v>
      </x:c>
      <x:c r="E7" s="21" t="n">
        <x:v>16</x:v>
      </x:c>
      <x:c r="F7" s="21" t="n">
        <x:v>25</x:v>
      </x:c>
      <x:c r="G7" s="21" t="n">
        <x:v>4000</x:v>
      </x:c>
      <x:c r="H7" s="21" t="str">
        <x:v>S-R02</x:v>
      </x:c>
      <x:c r="I7" s="21" t="str">
        <x:v>S-C02</x:v>
      </x:c>
      <x:c r="J7" s="21" t="n">
        <x:v>1</x:v>
      </x:c>
      <x:c r="K7" s="21" t="str">
        <x:v>本</x:v>
      </x:c>
      <x:c r="L7" s="21" t="n">
        <x:v>2</x:v>
      </x:c>
      <x:c r="M7" s="21" t="n">
        <x:v>3</x:v>
      </x:c>
      <x:c r="N7" s="21" t="n">
        <x:v>3.14</x:v>
      </x:c>
      <x:c r="O7" s="21"/>
      <x:c r="P7" s="21" t="str">
        <x:v>2026-09-15 10:00</x:v>
      </x:c>
      <x:c r="Q7" s="21" t="str">
        <x:v>加工担当（架空）</x:v>
      </x:c>
      <x:c r="R7" s="21" t="str">
        <x:v>確認済</x:v>
      </x:c>
      <x:c r="S7" s="21" t="inlineStr">
        <x:is>
          <x:t>https://www.nakashow.co.jp/assets/pdf/fb.pdf</x:t>
        </x:is>
      </x:c>
      <x:c r="T7" s="21" t="str">
        <x:v>平鋼／長さ方向の切断のみ</x:v>
      </x:c>
    </x:row>
    <x:row r="8" ht="58" customHeight="1">
      <x:c r="A8" s="20" t="str">
        <x:v>W01</x:v>
      </x:c>
      <x:c r="B8" s="20" t="str">
        <x:v>木材</x:v>
      </x:c>
      <x:c r="C8" s="20" t="str">
        <x:v>スギ</x:v>
      </x:c>
      <x:c r="D8" s="20" t="str">
        <x:v>社内A（架空）</x:v>
      </x:c>
      <x:c r="E8" s="20" t="n">
        <x:v>90</x:v>
      </x:c>
      <x:c r="F8" s="20" t="n">
        <x:v>90</x:v>
      </x:c>
      <x:c r="G8" s="20" t="n">
        <x:v>4000</x:v>
      </x:c>
      <x:c r="H8" s="20" t="str">
        <x:v>W-R01</x:v>
      </x:c>
      <x:c r="I8" s="20" t="str">
        <x:v>W-C01</x:v>
      </x:c>
      <x:c r="J8" s="20" t="n">
        <x:v>1</x:v>
      </x:c>
      <x:c r="K8" s="20" t="str">
        <x:v>本</x:v>
      </x:c>
      <x:c r="L8" s="20" t="n">
        <x:v>2</x:v>
      </x:c>
      <x:c r="M8" s="20" t="n">
        <x:v>3</x:v>
      </x:c>
      <x:c r="N8" s="20"/>
      <x:c r="O8" s="20"/>
      <x:c r="P8" s="20" t="str">
        <x:v>2026-09-15 10:00</x:v>
      </x:c>
      <x:c r="Q8" s="20" t="str">
        <x:v>加工担当（架空）</x:v>
      </x:c>
      <x:c r="R8" s="20" t="str">
        <x:v>確認済</x:v>
      </x:c>
      <x:c r="S8" s="20" t="str">
        <x:v>https://www.hyogomokuren.jp/hgmoku/imgs/2024/04/syoumei.pdf</x:v>
      </x:c>
      <x:c r="T8" s="20" t="str">
        <x:v>角材／長さ方向の切断のみ</x:v>
      </x:c>
    </x:row>
    <x:row r="9" ht="58" customHeight="1">
      <x:c r="A9" s="21" t="str">
        <x:v>W01</x:v>
      </x:c>
      <x:c r="B9" s="21" t="str">
        <x:v>木材</x:v>
      </x:c>
      <x:c r="C9" s="21" t="str">
        <x:v>スギ</x:v>
      </x:c>
      <x:c r="D9" s="21" t="str">
        <x:v>社内A（架空）</x:v>
      </x:c>
      <x:c r="E9" s="21" t="n">
        <x:v>90</x:v>
      </x:c>
      <x:c r="F9" s="21" t="n">
        <x:v>90</x:v>
      </x:c>
      <x:c r="G9" s="21" t="n">
        <x:v>3000</x:v>
      </x:c>
      <x:c r="H9" s="21" t="str">
        <x:v>W-R02</x:v>
      </x:c>
      <x:c r="I9" s="21" t="str">
        <x:v>W-C02</x:v>
      </x:c>
      <x:c r="J9" s="21" t="n">
        <x:v>1</x:v>
      </x:c>
      <x:c r="K9" s="21" t="str">
        <x:v>本</x:v>
      </x:c>
      <x:c r="L9" s="21" t="n">
        <x:v>2</x:v>
      </x:c>
      <x:c r="M9" s="21" t="n">
        <x:v>3</x:v>
      </x:c>
      <x:c r="N9" s="21"/>
      <x:c r="O9" s="21"/>
      <x:c r="P9" s="21" t="str">
        <x:v>2026-09-15 10:00</x:v>
      </x:c>
      <x:c r="Q9" s="21" t="str">
        <x:v>加工担当（架空）</x:v>
      </x:c>
      <x:c r="R9" s="21" t="str">
        <x:v>確認済</x:v>
      </x:c>
      <x:c r="S9" s="21" t="str">
        <x:v>https://www.hyogomokuren.jp/hgmoku/imgs/2024/04/syoumei.pdf</x:v>
      </x:c>
      <x:c r="T9" s="21" t="str">
        <x:v>角材／長さ方向の切断のみ</x:v>
      </x:c>
    </x:row>
    <x:row r="10" ht="58" customHeight="1">
      <x:c r="A10" s="20" t="str">
        <x:v>B01</x:v>
      </x:c>
      <x:c r="B10" s="20" t="str">
        <x:v>建材</x:v>
      </x:c>
      <x:c r="C10" s="20" t="str">
        <x:v>木質（合板）</x:v>
      </x:c>
      <x:c r="D10" s="20" t="str">
        <x:v>社内B（架空）</x:v>
      </x:c>
      <x:c r="E10" s="20" t="n">
        <x:v>12</x:v>
      </x:c>
      <x:c r="F10" s="20" t="n">
        <x:v>910</x:v>
      </x:c>
      <x:c r="G10" s="20" t="n">
        <x:v>1820</x:v>
      </x:c>
      <x:c r="H10" s="20" t="str">
        <x:v>B-R01</x:v>
      </x:c>
      <x:c r="I10" s="20" t="str">
        <x:v>B-C01</x:v>
      </x:c>
      <x:c r="J10" s="20" t="n">
        <x:v>1</x:v>
      </x:c>
      <x:c r="K10" s="20" t="str">
        <x:v>枚</x:v>
      </x:c>
      <x:c r="L10" s="20" t="n">
        <x:v>2</x:v>
      </x:c>
      <x:c r="M10" s="20" t="n">
        <x:v>3</x:v>
      </x:c>
      <x:c r="N10" s="20"/>
      <x:c r="O10" s="20"/>
      <x:c r="P10" s="20" t="str">
        <x:v>2026-09-15 10:00</x:v>
      </x:c>
      <x:c r="Q10" s="20" t="str">
        <x:v>加工担当（架空）</x:v>
      </x:c>
      <x:c r="R10" s="20" t="str">
        <x:v>確認済</x:v>
      </x:c>
      <x:c r="S10" s="20" t="str">
        <x:v>説明用の寸法・枚数設定</x:v>
      </x:c>
      <x:c r="T10" s="20" t="str">
        <x:v>内装用合板／長さ方向の切断のみ</x:v>
      </x:c>
    </x:row>
    <x:row r="11" ht="58" customHeight="1">
      <x:c r="A11" s="21" t="str">
        <x:v>B01</x:v>
      </x:c>
      <x:c r="B11" s="21" t="str">
        <x:v>建材</x:v>
      </x:c>
      <x:c r="C11" s="21" t="str">
        <x:v>木質（合板）</x:v>
      </x:c>
      <x:c r="D11" s="21" t="str">
        <x:v>社内B（架空）</x:v>
      </x:c>
      <x:c r="E11" s="21" t="n">
        <x:v>12</x:v>
      </x:c>
      <x:c r="F11" s="21" t="n">
        <x:v>910</x:v>
      </x:c>
      <x:c r="G11" s="21" t="n">
        <x:v>1520</x:v>
      </x:c>
      <x:c r="H11" s="21" t="str">
        <x:v>B-R02</x:v>
      </x:c>
      <x:c r="I11" s="21" t="str">
        <x:v>B-C02</x:v>
      </x:c>
      <x:c r="J11" s="21" t="n">
        <x:v>1</x:v>
      </x:c>
      <x:c r="K11" s="21" t="str">
        <x:v>枚</x:v>
      </x:c>
      <x:c r="L11" s="21" t="n">
        <x:v>2</x:v>
      </x:c>
      <x:c r="M11" s="21" t="n">
        <x:v>3</x:v>
      </x:c>
      <x:c r="N11" s="21"/>
      <x:c r="O11" s="21"/>
      <x:c r="P11" s="21" t="str">
        <x:v>2026-09-15 10:00</x:v>
      </x:c>
      <x:c r="Q11" s="21" t="str">
        <x:v>加工担当（架空）</x:v>
      </x:c>
      <x:c r="R11" s="21" t="str">
        <x:v>確認済</x:v>
      </x:c>
      <x:c r="S11" s="21" t="str">
        <x:v>説明用の寸法・枚数設定</x:v>
      </x:c>
      <x:c r="T11" s="21" t="str">
        <x:v>内装用合板／長さ方向の切断のみ</x:v>
      </x:c>
    </x:row>
    <x:row r="12" ht="58" customHeight="1">
      <x:c r="A12" s="20"/>
      <x:c r="B12" s="20"/>
      <x:c r="C12" s="20"/>
      <x:c r="D12" s="20"/>
      <x:c r="E12" s="20"/>
      <x:c r="F12" s="20"/>
      <x:c r="G12" s="20"/>
      <x:c r="H12" s="20"/>
      <x:c r="I12" s="20"/>
      <x:c r="J12" s="20"/>
      <x:c r="K12" s="20"/>
      <x:c r="L12" s="20"/>
      <x:c r="M12" s="20"/>
      <x:c r="N12" s="20"/>
      <x:c r="O12" s="20"/>
      <x:c r="P12" s="20"/>
      <x:c r="Q12" s="20"/>
      <x:c r="R12" s="20"/>
      <x:c r="S12" s="20"/>
      <x:c r="T12" s="20"/>
    </x:row>
    <x:row r="13" ht="58" customHeight="1">
      <x:c r="A13" s="21"/>
      <x:c r="B13" s="21"/>
      <x:c r="C13" s="21"/>
      <x:c r="D13" s="21"/>
      <x:c r="E13" s="21"/>
      <x:c r="F13" s="21"/>
      <x:c r="G13" s="21"/>
      <x:c r="H13" s="21"/>
      <x:c r="I13" s="21"/>
      <x:c r="J13" s="21"/>
      <x:c r="K13" s="21"/>
      <x:c r="L13" s="21"/>
      <x:c r="M13" s="21"/>
      <x:c r="N13" s="21"/>
      <x:c r="O13" s="21"/>
      <x:c r="P13" s="21"/>
      <x:c r="Q13" s="21"/>
      <x:c r="R13" s="21"/>
      <x:c r="S13" s="21"/>
      <x:c r="T13" s="21"/>
    </x:row>
    <x:row r="14" ht="58" customHeight="1">
      <x:c r="A14" s="20"/>
      <x:c r="B14" s="20"/>
      <x:c r="C14" s="20"/>
      <x:c r="D14" s="20"/>
      <x:c r="E14" s="20"/>
      <x:c r="F14" s="20"/>
      <x:c r="G14" s="20"/>
      <x:c r="H14" s="20"/>
      <x:c r="I14" s="20"/>
      <x:c r="J14" s="20"/>
      <x:c r="K14" s="20"/>
      <x:c r="L14" s="20"/>
      <x:c r="M14" s="20"/>
      <x:c r="N14" s="20"/>
      <x:c r="O14" s="20"/>
      <x:c r="P14" s="20"/>
      <x:c r="Q14" s="20"/>
      <x:c r="R14" s="20"/>
      <x:c r="S14" s="20"/>
      <x:c r="T14" s="20"/>
    </x:row>
    <x:row r="15" ht="58" customHeight="1">
      <x:c r="A15" s="21"/>
      <x:c r="B15" s="21"/>
      <x:c r="C15" s="21"/>
      <x:c r="D15" s="21"/>
      <x:c r="E15" s="21"/>
      <x:c r="F15" s="21"/>
      <x:c r="G15" s="21"/>
      <x:c r="H15" s="21"/>
      <x:c r="I15" s="21"/>
      <x:c r="J15" s="21"/>
      <x:c r="K15" s="21"/>
      <x:c r="L15" s="21"/>
      <x:c r="M15" s="21"/>
      <x:c r="N15" s="21"/>
      <x:c r="O15" s="21"/>
      <x:c r="P15" s="21"/>
      <x:c r="Q15" s="21"/>
      <x:c r="R15" s="21"/>
      <x:c r="S15" s="21"/>
      <x:c r="T15" s="21"/>
    </x:row>
    <x:row r="16" ht="58" customHeight="1">
      <x:c r="A16" s="20"/>
      <x:c r="B16" s="20"/>
      <x:c r="C16" s="20"/>
      <x:c r="D16" s="20"/>
      <x:c r="E16" s="20"/>
      <x:c r="F16" s="20"/>
      <x:c r="G16" s="20"/>
      <x:c r="H16" s="20"/>
      <x:c r="I16" s="20"/>
      <x:c r="J16" s="20"/>
      <x:c r="K16" s="20"/>
      <x:c r="L16" s="20"/>
      <x:c r="M16" s="20"/>
      <x:c r="N16" s="20"/>
      <x:c r="O16" s="20"/>
      <x:c r="P16" s="20"/>
      <x:c r="Q16" s="20"/>
      <x:c r="R16" s="20"/>
      <x:c r="S16" s="20"/>
      <x:c r="T16" s="20"/>
    </x:row>
    <x:row r="17" ht="58" customHeight="1">
      <x:c r="A17" s="21"/>
      <x:c r="B17" s="21"/>
      <x:c r="C17" s="21"/>
      <x:c r="D17" s="21"/>
      <x:c r="E17" s="21"/>
      <x:c r="F17" s="21"/>
      <x:c r="G17" s="21"/>
      <x:c r="H17" s="21"/>
      <x:c r="I17" s="21"/>
      <x:c r="J17" s="21"/>
      <x:c r="K17" s="21"/>
      <x:c r="L17" s="21"/>
      <x:c r="M17" s="21"/>
      <x:c r="N17" s="21"/>
      <x:c r="O17" s="21"/>
      <x:c r="P17" s="21"/>
      <x:c r="Q17" s="21"/>
      <x:c r="R17" s="21"/>
      <x:c r="S17" s="21"/>
      <x:c r="T17" s="21"/>
    </x:row>
    <x:row r="18" ht="58" customHeight="1">
      <x:c r="A18" s="20"/>
      <x:c r="B18" s="20"/>
      <x:c r="C18" s="20"/>
      <x:c r="D18" s="20"/>
      <x:c r="E18" s="20"/>
      <x:c r="F18" s="20"/>
      <x:c r="G18" s="20"/>
      <x:c r="H18" s="20"/>
      <x:c r="I18" s="20"/>
      <x:c r="J18" s="20"/>
      <x:c r="K18" s="20"/>
      <x:c r="L18" s="20"/>
      <x:c r="M18" s="20"/>
      <x:c r="N18" s="20"/>
      <x:c r="O18" s="20"/>
      <x:c r="P18" s="20"/>
      <x:c r="Q18" s="20"/>
      <x:c r="R18" s="20"/>
      <x:c r="S18" s="20"/>
      <x:c r="T18" s="20"/>
    </x:row>
    <x:row r="19" ht="58" customHeight="1">
      <x:c r="A19" s="21"/>
      <x:c r="B19" s="21"/>
      <x:c r="C19" s="21"/>
      <x:c r="D19" s="21"/>
      <x:c r="E19" s="21"/>
      <x:c r="F19" s="21"/>
      <x:c r="G19" s="21"/>
      <x:c r="H19" s="21"/>
      <x:c r="I19" s="21"/>
      <x:c r="J19" s="21"/>
      <x:c r="K19" s="21"/>
      <x:c r="L19" s="21"/>
      <x:c r="M19" s="21"/>
      <x:c r="N19" s="21"/>
      <x:c r="O19" s="21"/>
      <x:c r="P19" s="21"/>
      <x:c r="Q19" s="21"/>
      <x:c r="R19" s="21"/>
      <x:c r="S19" s="21"/>
      <x:c r="T19" s="21"/>
    </x:row>
    <x:row r="20" ht="58" customHeight="1">
      <x:c r="A20" s="20"/>
      <x:c r="B20" s="20"/>
      <x:c r="C20" s="20"/>
      <x:c r="D20" s="20"/>
      <x:c r="E20" s="20"/>
      <x:c r="F20" s="20"/>
      <x:c r="G20" s="20"/>
      <x:c r="H20" s="20"/>
      <x:c r="I20" s="20"/>
      <x:c r="J20" s="20"/>
      <x:c r="K20" s="20"/>
      <x:c r="L20" s="20"/>
      <x:c r="M20" s="20"/>
      <x:c r="N20" s="20"/>
      <x:c r="O20" s="20"/>
      <x:c r="P20" s="20"/>
      <x:c r="Q20" s="20"/>
      <x:c r="R20" s="20"/>
      <x:c r="S20" s="20"/>
      <x:c r="T20" s="20"/>
    </x:row>
    <x:row r="21" ht="58" customHeight="1">
      <x:c r="A21" s="21"/>
      <x:c r="B21" s="21"/>
      <x:c r="C21" s="21"/>
      <x:c r="D21" s="21"/>
      <x:c r="E21" s="21"/>
      <x:c r="F21" s="21"/>
      <x:c r="G21" s="21"/>
      <x:c r="H21" s="21"/>
      <x:c r="I21" s="21"/>
      <x:c r="J21" s="21"/>
      <x:c r="K21" s="21"/>
      <x:c r="L21" s="21"/>
      <x:c r="M21" s="21"/>
      <x:c r="N21" s="21"/>
      <x:c r="O21" s="21"/>
      <x:c r="P21" s="21"/>
      <x:c r="Q21" s="21"/>
      <x:c r="R21" s="21"/>
      <x:c r="S21" s="21"/>
      <x:c r="T21" s="21"/>
    </x:row>
    <x:row r="22" ht="58" customHeight="1">
      <x:c r="A22" s="20"/>
      <x:c r="B22" s="20"/>
      <x:c r="C22" s="20"/>
      <x:c r="D22" s="20"/>
      <x:c r="E22" s="20"/>
      <x:c r="F22" s="20"/>
      <x:c r="G22" s="20"/>
      <x:c r="H22" s="20"/>
      <x:c r="I22" s="20"/>
      <x:c r="J22" s="20"/>
      <x:c r="K22" s="20"/>
      <x:c r="L22" s="20"/>
      <x:c r="M22" s="20"/>
      <x:c r="N22" s="20"/>
      <x:c r="O22" s="20"/>
      <x:c r="P22" s="20"/>
      <x:c r="Q22" s="20"/>
      <x:c r="R22" s="20"/>
      <x:c r="S22" s="20"/>
      <x:c r="T22" s="20"/>
    </x:row>
    <x:row r="23" ht="58" customHeight="1">
      <x:c r="A23" s="21"/>
      <x:c r="B23" s="21"/>
      <x:c r="C23" s="21"/>
      <x:c r="D23" s="21"/>
      <x:c r="E23" s="21"/>
      <x:c r="F23" s="21"/>
      <x:c r="G23" s="21"/>
      <x:c r="H23" s="21"/>
      <x:c r="I23" s="21"/>
      <x:c r="J23" s="21"/>
      <x:c r="K23" s="21"/>
      <x:c r="L23" s="21"/>
      <x:c r="M23" s="21"/>
      <x:c r="N23" s="21"/>
      <x:c r="O23" s="21"/>
      <x:c r="P23" s="21"/>
      <x:c r="Q23" s="21"/>
      <x:c r="R23" s="21"/>
      <x:c r="S23" s="21"/>
      <x:c r="T23" s="21"/>
    </x:row>
    <x:row r="24" ht="58" customHeight="1">
      <x:c r="A24" s="20"/>
      <x:c r="B24" s="20"/>
      <x:c r="C24" s="20"/>
      <x:c r="D24" s="20"/>
      <x:c r="E24" s="20"/>
      <x:c r="F24" s="20"/>
      <x:c r="G24" s="20"/>
      <x:c r="H24" s="20"/>
      <x:c r="I24" s="20"/>
      <x:c r="J24" s="20"/>
      <x:c r="K24" s="20"/>
      <x:c r="L24" s="20"/>
      <x:c r="M24" s="20"/>
      <x:c r="N24" s="20"/>
      <x:c r="O24" s="20"/>
      <x:c r="P24" s="20"/>
      <x:c r="Q24" s="20"/>
      <x:c r="R24" s="20"/>
      <x:c r="S24" s="20"/>
      <x:c r="T24" s="20"/>
    </x:row>
    <x:row r="25" ht="58" customHeight="1">
      <x:c r="A25" s="21"/>
      <x:c r="B25" s="21"/>
      <x:c r="C25" s="21"/>
      <x:c r="D25" s="21"/>
      <x:c r="E25" s="21"/>
      <x:c r="F25" s="21"/>
      <x:c r="G25" s="21"/>
      <x:c r="H25" s="21"/>
      <x:c r="I25" s="21"/>
      <x:c r="J25" s="21"/>
      <x:c r="K25" s="21"/>
      <x:c r="L25" s="21"/>
      <x:c r="M25" s="21"/>
      <x:c r="N25" s="21"/>
      <x:c r="O25" s="21"/>
      <x:c r="P25" s="21"/>
      <x:c r="Q25" s="21"/>
      <x:c r="R25" s="21"/>
      <x:c r="S25" s="21"/>
      <x:c r="T25" s="21"/>
    </x:row>
    <x:row r="26" ht="58" customHeight="1">
      <x:c r="A26" s="20"/>
      <x:c r="B26" s="20"/>
      <x:c r="C26" s="20"/>
      <x:c r="D26" s="20"/>
      <x:c r="E26" s="20"/>
      <x:c r="F26" s="20"/>
      <x:c r="G26" s="20"/>
      <x:c r="H26" s="20"/>
      <x:c r="I26" s="20"/>
      <x:c r="J26" s="20"/>
      <x:c r="K26" s="20"/>
      <x:c r="L26" s="20"/>
      <x:c r="M26" s="20"/>
      <x:c r="N26" s="20"/>
      <x:c r="O26" s="20"/>
      <x:c r="P26" s="20"/>
      <x:c r="Q26" s="20"/>
      <x:c r="R26" s="20"/>
      <x:c r="S26" s="20"/>
      <x:c r="T26" s="20"/>
    </x:row>
    <x:row r="27" ht="58" customHeight="1">
      <x:c r="A27" s="21"/>
      <x:c r="B27" s="21"/>
      <x:c r="C27" s="21"/>
      <x:c r="D27" s="21"/>
      <x:c r="E27" s="21"/>
      <x:c r="F27" s="21"/>
      <x:c r="G27" s="21"/>
      <x:c r="H27" s="21"/>
      <x:c r="I27" s="21"/>
      <x:c r="J27" s="21"/>
      <x:c r="K27" s="21"/>
      <x:c r="L27" s="21"/>
      <x:c r="M27" s="21"/>
      <x:c r="N27" s="21"/>
      <x:c r="O27" s="21"/>
      <x:c r="P27" s="21"/>
      <x:c r="Q27" s="21"/>
      <x:c r="R27" s="21"/>
      <x:c r="S27" s="21"/>
      <x:c r="T27" s="21"/>
    </x:row>
    <x:row r="28" ht="58" customHeight="1">
      <x:c r="A28" s="20"/>
      <x:c r="B28" s="20"/>
      <x:c r="C28" s="20"/>
      <x:c r="D28" s="20"/>
      <x:c r="E28" s="20"/>
      <x:c r="F28" s="20"/>
      <x:c r="G28" s="20"/>
      <x:c r="H28" s="20"/>
      <x:c r="I28" s="20"/>
      <x:c r="J28" s="20"/>
      <x:c r="K28" s="20"/>
      <x:c r="L28" s="20"/>
      <x:c r="M28" s="20"/>
      <x:c r="N28" s="20"/>
      <x:c r="O28" s="20"/>
      <x:c r="P28" s="20"/>
      <x:c r="Q28" s="20"/>
      <x:c r="R28" s="20"/>
      <x:c r="S28" s="20"/>
      <x:c r="T28" s="20"/>
    </x:row>
    <x:row r="29" ht="58" customHeight="1">
      <x:c r="A29" s="21"/>
      <x:c r="B29" s="21"/>
      <x:c r="C29" s="21"/>
      <x:c r="D29" s="21"/>
      <x:c r="E29" s="21"/>
      <x:c r="F29" s="21"/>
      <x:c r="G29" s="21"/>
      <x:c r="H29" s="21"/>
      <x:c r="I29" s="21"/>
      <x:c r="J29" s="21"/>
      <x:c r="K29" s="21"/>
      <x:c r="L29" s="21"/>
      <x:c r="M29" s="21"/>
      <x:c r="N29" s="21"/>
      <x:c r="O29" s="21"/>
      <x:c r="P29" s="21"/>
      <x:c r="Q29" s="21"/>
      <x:c r="R29" s="21"/>
      <x:c r="S29" s="21"/>
      <x:c r="T29" s="21"/>
    </x:row>
    <x:row r="30" ht="58" customHeight="1">
      <x:c r="A30" s="20"/>
      <x:c r="B30" s="20"/>
      <x:c r="C30" s="20"/>
      <x:c r="D30" s="20"/>
      <x:c r="E30" s="20"/>
      <x:c r="F30" s="20"/>
      <x:c r="G30" s="20"/>
      <x:c r="H30" s="20"/>
      <x:c r="I30" s="20"/>
      <x:c r="J30" s="20"/>
      <x:c r="K30" s="20"/>
      <x:c r="L30" s="20"/>
      <x:c r="M30" s="20"/>
      <x:c r="N30" s="20"/>
      <x:c r="O30" s="20"/>
      <x:c r="P30" s="20"/>
      <x:c r="Q30" s="20"/>
      <x:c r="R30" s="20"/>
      <x:c r="S30" s="20"/>
      <x:c r="T30" s="20"/>
    </x:row>
    <x:row r="31" ht="58" customHeight="1">
      <x:c r="A31" s="21"/>
      <x:c r="B31" s="21"/>
      <x:c r="C31" s="21"/>
      <x:c r="D31" s="21"/>
      <x:c r="E31" s="21"/>
      <x:c r="F31" s="21"/>
      <x:c r="G31" s="21"/>
      <x:c r="H31" s="21"/>
      <x:c r="I31" s="21"/>
      <x:c r="J31" s="21"/>
      <x:c r="K31" s="21"/>
      <x:c r="L31" s="21"/>
      <x:c r="M31" s="21"/>
      <x:c r="N31" s="21"/>
      <x:c r="O31" s="21"/>
      <x:c r="P31" s="21"/>
      <x:c r="Q31" s="21"/>
      <x:c r="R31" s="21"/>
      <x:c r="S31" s="21"/>
      <x:c r="T31" s="21"/>
    </x:row>
    <x:row r="32" ht="58" customHeight="1">
      <x:c r="A32" s="20"/>
      <x:c r="B32" s="20"/>
      <x:c r="C32" s="20"/>
      <x:c r="D32" s="20"/>
      <x:c r="E32" s="20"/>
      <x:c r="F32" s="20"/>
      <x:c r="G32" s="20"/>
      <x:c r="H32" s="20"/>
      <x:c r="I32" s="20"/>
      <x:c r="J32" s="20"/>
      <x:c r="K32" s="20"/>
      <x:c r="L32" s="20"/>
      <x:c r="M32" s="20"/>
      <x:c r="N32" s="20"/>
      <x:c r="O32" s="20"/>
      <x:c r="P32" s="20"/>
      <x:c r="Q32" s="20"/>
      <x:c r="R32" s="20"/>
      <x:c r="S32" s="20"/>
      <x:c r="T32" s="20"/>
    </x:row>
    <x:row r="33" ht="58" customHeight="1">
      <x:c r="A33" s="21"/>
      <x:c r="B33" s="21"/>
      <x:c r="C33" s="21"/>
      <x:c r="D33" s="21"/>
      <x:c r="E33" s="21"/>
      <x:c r="F33" s="21"/>
      <x:c r="G33" s="21"/>
      <x:c r="H33" s="21"/>
      <x:c r="I33" s="21"/>
      <x:c r="J33" s="21"/>
      <x:c r="K33" s="21"/>
      <x:c r="L33" s="21"/>
      <x:c r="M33" s="21"/>
      <x:c r="N33" s="21"/>
      <x:c r="O33" s="21"/>
      <x:c r="P33" s="21"/>
      <x:c r="Q33" s="21"/>
      <x:c r="R33" s="21"/>
      <x:c r="S33" s="21"/>
      <x:c r="T33" s="21"/>
    </x:row>
    <x:row r="34" ht="58" customHeight="1">
      <x:c r="A34" s="20"/>
      <x:c r="B34" s="20"/>
      <x:c r="C34" s="20"/>
      <x:c r="D34" s="20"/>
      <x:c r="E34" s="20"/>
      <x:c r="F34" s="20"/>
      <x:c r="G34" s="20"/>
      <x:c r="H34" s="20"/>
      <x:c r="I34" s="20"/>
      <x:c r="J34" s="20"/>
      <x:c r="K34" s="20"/>
      <x:c r="L34" s="20"/>
      <x:c r="M34" s="20"/>
      <x:c r="N34" s="20"/>
      <x:c r="O34" s="20"/>
      <x:c r="P34" s="20"/>
      <x:c r="Q34" s="20"/>
      <x:c r="R34" s="20"/>
      <x:c r="S34" s="20"/>
      <x:c r="T34" s="20"/>
    </x:row>
    <x:row r="35" ht="58" customHeight="1">
      <x:c r="A35" s="21"/>
      <x:c r="B35" s="21"/>
      <x:c r="C35" s="21"/>
      <x:c r="D35" s="21"/>
      <x:c r="E35" s="21"/>
      <x:c r="F35" s="21"/>
      <x:c r="G35" s="21"/>
      <x:c r="H35" s="21"/>
      <x:c r="I35" s="21"/>
      <x:c r="J35" s="21"/>
      <x:c r="K35" s="21"/>
      <x:c r="L35" s="21"/>
      <x:c r="M35" s="21"/>
      <x:c r="N35" s="21"/>
      <x:c r="O35" s="21"/>
      <x:c r="P35" s="21"/>
      <x:c r="Q35" s="21"/>
      <x:c r="R35" s="21"/>
      <x:c r="S35" s="21"/>
      <x:c r="T35" s="21"/>
    </x:row>
  </x:sheetData>
  <x:mergeCells>
    <x:mergeCell ref="A1:T1"/>
    <x:mergeCell ref="A2:T3"/>
  </x:mergeCells>
  <x:dataValidations count="3">
    <x:dataValidation type="list" sqref="B6:B35">
      <x:formula1>"鋼材,木材,建材"</x:formula1>
    </x:dataValidation>
    <x:dataValidation type="list" sqref="K6:K35">
      <x:formula1>"本,枚"</x:formula1>
    </x:dataValidation>
    <x:dataValidation type="list" sqref="R6:R35">
      <x:formula1>"確認済,未確認"</x:formula1>
    </x:dataValidation>
  </x:dataValidations>
  <x:pageMargins left="0.7" right="0.7" top="0.75" bottom="0.75" header="0.3" footer="0.3"/>
  <x:tableParts count="1">
    <x:tablePart xmlns:r="http://schemas.openxmlformats.org/officeDocument/2006/relationships" r:id="R202debce443541b6"/>
  </x:tableParts>
</x:worksheet>
</file>

<file path=xl/worksheets/sheet4.xml><?xml version="1.0" encoding="utf-8"?>
<x:worksheet xmlns:x="http://schemas.openxmlformats.org/spreadsheetml/2006/main">
  <x:sheetFormatPr defaultRowHeight="15"/>
  <x:cols>
    <x:col min="1" max="1" width="14" hidden="0" customWidth="1"/>
    <x:col min="2" max="2" width="14" hidden="0" customWidth="1"/>
    <x:col min="3" max="3" width="14" hidden="0" customWidth="1"/>
    <x:col min="4" max="4" width="23"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4" hidden="0" customWidth="1"/>
    <x:col min="13" max="13" width="14" hidden="0" customWidth="1"/>
    <x:col min="14" max="14" width="14" hidden="0" customWidth="1"/>
    <x:col min="15" max="15" width="14" hidden="0" customWidth="1"/>
    <x:col min="16" max="16" width="23" hidden="0" customWidth="1"/>
    <x:col min="17" max="17" width="23" hidden="0" customWidth="1"/>
    <x:col min="18" max="18" width="26" hidden="0" customWidth="1"/>
    <x:col min="19" max="19" width="26" hidden="0" customWidth="1"/>
    <x:col min="20" max="20" width="26" hidden="0" customWidth="1"/>
  </x:cols>
  <x:sheetData>
    <x:row r="1" ht="38" customHeight="1">
      <x:c r="A1" s="9" t="str">
        <x:v>例｜生成</x:v>
      </x:c>
      <x:c r="B1" s="9"/>
      <x:c r="C1" s="9"/>
      <x:c r="D1" s="9"/>
      <x:c r="E1" s="9"/>
      <x:c r="F1" s="9"/>
      <x:c r="G1" s="9"/>
      <x:c r="H1" s="9"/>
      <x:c r="I1" s="9"/>
      <x:c r="J1" s="9"/>
      <x:c r="K1" s="9"/>
      <x:c r="L1" s="9"/>
      <x:c r="M1" s="9"/>
      <x:c r="N1" s="9"/>
      <x:c r="O1" s="9"/>
      <x:c r="P1" s="9"/>
      <x:c r="Q1" s="9"/>
      <x:c r="R1" s="9"/>
      <x:c r="S1" s="9"/>
      <x:c r="T1" s="9"/>
    </x:row>
    <x:row r="2" ht="26" customHeight="1">
      <x:c r="A2" s="12" t="str">
        <x:v>説明用の架空例。記録時点：2026-09-15 14:00、加工・予約後、出庫前。 入力シート。空欄は未確認、0と区別します。</x:v>
      </x:c>
      <x:c r="B2" s="12"/>
      <x:c r="C2" s="12"/>
      <x:c r="D2" s="12"/>
      <x:c r="E2" s="12"/>
      <x:c r="F2" s="12"/>
      <x:c r="G2" s="12"/>
      <x:c r="H2" s="12"/>
      <x:c r="I2" s="12"/>
      <x:c r="J2" s="12"/>
      <x:c r="K2" s="12"/>
      <x:c r="L2" s="12"/>
      <x:c r="M2" s="12"/>
      <x:c r="N2" s="12"/>
      <x:c r="O2" s="12"/>
      <x:c r="P2" s="12"/>
      <x:c r="Q2" s="12"/>
      <x:c r="R2" s="12"/>
      <x:c r="S2" s="12"/>
      <x:c r="T2" s="12"/>
    </x:row>
    <x:row r="3" ht="26" customHeight="1">
      <x:c r="A3" s="12"/>
      <x:c r="B3" s="12"/>
      <x:c r="C3" s="12"/>
      <x:c r="D3" s="12"/>
      <x:c r="E3" s="12"/>
      <x:c r="F3" s="12"/>
      <x:c r="G3" s="12"/>
      <x:c r="H3" s="12"/>
      <x:c r="I3" s="12"/>
      <x:c r="J3" s="12"/>
      <x:c r="K3" s="12"/>
      <x:c r="L3" s="12"/>
      <x:c r="M3" s="12"/>
      <x:c r="N3" s="12"/>
      <x:c r="O3" s="12"/>
      <x:c r="P3" s="12"/>
      <x:c r="Q3" s="12"/>
      <x:c r="R3" s="12"/>
      <x:c r="S3" s="12"/>
      <x:c r="T3" s="12"/>
    </x:row>
    <x:row r="4" ht="26" customHeight="1">
      <x:c r="A4" s="4"/>
      <x:c r="B4" s="4"/>
      <x:c r="C4" s="4"/>
      <x:c r="D4" s="4"/>
      <x:c r="E4" s="4"/>
      <x:c r="F4" s="4"/>
      <x:c r="G4" s="4"/>
      <x:c r="H4" s="4"/>
      <x:c r="I4" s="4"/>
      <x:c r="J4" s="4"/>
      <x:c r="K4" s="4"/>
      <x:c r="L4" s="4"/>
      <x:c r="M4" s="4"/>
      <x:c r="N4" s="4"/>
      <x:c r="O4" s="4"/>
      <x:c r="P4" s="4"/>
      <x:c r="Q4" s="4"/>
      <x:c r="R4" s="4"/>
      <x:c r="S4" s="4"/>
      <x:c r="T4" s="4"/>
    </x:row>
    <x:row r="5" ht="40" customHeight="1">
      <x:c r="A5" s="15" t="str">
        <x:v>生成物ID</x:v>
      </x:c>
      <x:c r="B5" s="15" t="str">
        <x:v>原材ID</x:v>
      </x:c>
      <x:c r="C5" s="15" t="str">
        <x:v>加工ID</x:v>
      </x:c>
      <x:c r="D5" s="15" t="str">
        <x:v>区分</x:v>
      </x:c>
      <x:c r="E5" s="15" t="str">
        <x:v>厚さ (mm)</x:v>
      </x:c>
      <x:c r="F5" s="15" t="str">
        <x:v>幅 (mm)</x:v>
      </x:c>
      <x:c r="G5" s="15" t="str">
        <x:v>長さ (mm)</x:v>
      </x:c>
      <x:c r="H5" s="15" t="str">
        <x:v>生成数量</x:v>
      </x:c>
      <x:c r="I5" s="15" t="str">
        <x:v>保管単位</x:v>
      </x:c>
      <x:c r="J5" s="15" t="str">
        <x:v>予約数量</x:v>
      </x:c>
      <x:c r="K5" s="15" t="str">
        <x:v>予約ID</x:v>
      </x:c>
      <x:c r="L5" s="15" t="str">
        <x:v>品質判定</x:v>
      </x:c>
      <x:c r="M5" s="15" t="str">
        <x:v>理論／実測</x:v>
      </x:c>
      <x:c r="N5" s="15" t="str">
        <x:v>実測 (kg)</x:v>
      </x:c>
      <x:c r="O5" s="15" t="str">
        <x:v>販売単位</x:v>
      </x:c>
      <x:c r="P5" s="15" t="str">
        <x:v>記録担当</x:v>
      </x:c>
      <x:c r="Q5" s="15" t="str">
        <x:v>品質確認者</x:v>
      </x:c>
      <x:c r="R5" s="15" t="str">
        <x:v>確認日時</x:v>
      </x:c>
      <x:c r="S5" s="15" t="str">
        <x:v>保管場所</x:v>
      </x:c>
      <x:c r="T5" s="15" t="str">
        <x:v>判定理由</x:v>
      </x:c>
    </x:row>
    <x:row r="6" ht="38" customHeight="1">
      <x:c r="A6" s="20" t="str">
        <x:v>S-P01</x:v>
      </x:c>
      <x:c r="B6" s="20" t="str">
        <x:v>S-R01</x:v>
      </x:c>
      <x:c r="C6" s="20" t="str">
        <x:v>S-C01</x:v>
      </x:c>
      <x:c r="D6" s="20" t="str">
        <x:v>加工品</x:v>
      </x:c>
      <x:c r="E6" s="20" t="n">
        <x:v>16</x:v>
      </x:c>
      <x:c r="F6" s="20" t="n">
        <x:v>25</x:v>
      </x:c>
      <x:c r="G6" s="20" t="n">
        <x:v>2000</x:v>
      </x:c>
      <x:c r="H6" s="20" t="n">
        <x:v>2</x:v>
      </x:c>
      <x:c r="I6" s="20" t="str">
        <x:v>本</x:v>
      </x:c>
      <x:c r="J6" s="20" t="n">
        <x:v>2</x:v>
      </x:c>
      <x:c r="K6" s="20" t="str">
        <x:v>SO-01</x:v>
      </x:c>
      <x:c r="L6" s="20" t="str">
        <x:v>使用可</x:v>
      </x:c>
      <x:c r="M6" s="20" t="str">
        <x:v>理論</x:v>
      </x:c>
      <x:c r="N6" s="20"/>
      <x:c r="O6" s="20" t="str">
        <x:v>kg</x:v>
      </x:c>
      <x:c r="P6" s="20" t="str">
        <x:v>加工担当（架空）</x:v>
      </x:c>
      <x:c r="Q6" s="20" t="str">
        <x:v>倉庫担当（架空）</x:v>
      </x:c>
      <x:c r="R6" s="20" t="str">
        <x:v>2026-09-15 11:00</x:v>
      </x:c>
      <x:c r="S6" s="20" t="str">
        <x:v>製品棚</x:v>
      </x:c>
      <x:c r="T6" s="20" t="str">
        <x:v>生成数量・寸法確認済（架空）</x:v>
      </x:c>
    </x:row>
    <x:row r="7" ht="38" customHeight="1">
      <x:c r="A7" s="21" t="str">
        <x:v>S-E01</x:v>
      </x:c>
      <x:c r="B7" s="21" t="str">
        <x:v>S-R01</x:v>
      </x:c>
      <x:c r="C7" s="21" t="str">
        <x:v>S-C01</x:v>
      </x:c>
      <x:c r="D7" s="21" t="str">
        <x:v>再利用端材</x:v>
      </x:c>
      <x:c r="E7" s="21" t="n">
        <x:v>16</x:v>
      </x:c>
      <x:c r="F7" s="21" t="n">
        <x:v>25</x:v>
      </x:c>
      <x:c r="G7" s="21" t="n">
        <x:v>1994</x:v>
      </x:c>
      <x:c r="H7" s="21" t="n">
        <x:v>1</x:v>
      </x:c>
      <x:c r="I7" s="21" t="str">
        <x:v>本</x:v>
      </x:c>
      <x:c r="J7" s="21" t="n">
        <x:v>1</x:v>
      </x:c>
      <x:c r="K7" s="21" t="str">
        <x:v>SO-02</x:v>
      </x:c>
      <x:c r="L7" s="21" t="str">
        <x:v>使用可</x:v>
      </x:c>
      <x:c r="M7" s="21" t="str">
        <x:v>理論</x:v>
      </x:c>
      <x:c r="N7" s="21"/>
      <x:c r="O7" s="21" t="str">
        <x:v>kg</x:v>
      </x:c>
      <x:c r="P7" s="21" t="str">
        <x:v>加工担当（架空）</x:v>
      </x:c>
      <x:c r="Q7" s="21" t="str">
        <x:v>倉庫担当（架空）</x:v>
      </x:c>
      <x:c r="R7" s="21" t="str">
        <x:v>2026-09-15 11:00</x:v>
      </x:c>
      <x:c r="S7" s="21" t="str">
        <x:v>端材棚</x:v>
      </x:c>
      <x:c r="T7" s="21" t="str">
        <x:v>寸法・外観確認済（架空）</x:v>
      </x:c>
    </x:row>
    <x:row r="8" ht="38" customHeight="1">
      <x:c r="A8" s="20" t="str">
        <x:v>S-P02</x:v>
      </x:c>
      <x:c r="B8" s="20" t="str">
        <x:v>S-R02</x:v>
      </x:c>
      <x:c r="C8" s="20" t="str">
        <x:v>S-C02</x:v>
      </x:c>
      <x:c r="D8" s="20" t="str">
        <x:v>加工品</x:v>
      </x:c>
      <x:c r="E8" s="20" t="n">
        <x:v>16</x:v>
      </x:c>
      <x:c r="F8" s="20" t="n">
        <x:v>25</x:v>
      </x:c>
      <x:c r="G8" s="20" t="n">
        <x:v>1500</x:v>
      </x:c>
      <x:c r="H8" s="20" t="n">
        <x:v>2</x:v>
      </x:c>
      <x:c r="I8" s="20" t="str">
        <x:v>本</x:v>
      </x:c>
      <x:c r="J8" s="20" t="n">
        <x:v>2</x:v>
      </x:c>
      <x:c r="K8" s="20" t="str">
        <x:v>SO-01</x:v>
      </x:c>
      <x:c r="L8" s="20" t="str">
        <x:v>使用可</x:v>
      </x:c>
      <x:c r="M8" s="20" t="str">
        <x:v>理論</x:v>
      </x:c>
      <x:c r="N8" s="20"/>
      <x:c r="O8" s="20" t="str">
        <x:v>kg</x:v>
      </x:c>
      <x:c r="P8" s="20" t="str">
        <x:v>加工担当（架空）</x:v>
      </x:c>
      <x:c r="Q8" s="20" t="str">
        <x:v>倉庫担当（架空）</x:v>
      </x:c>
      <x:c r="R8" s="20" t="str">
        <x:v>2026-09-15 11:00</x:v>
      </x:c>
      <x:c r="S8" s="20" t="str">
        <x:v>製品棚</x:v>
      </x:c>
      <x:c r="T8" s="20" t="str">
        <x:v>生成数量・寸法確認済（架空）</x:v>
      </x:c>
    </x:row>
    <x:row r="9" ht="38" customHeight="1">
      <x:c r="A9" s="21" t="str">
        <x:v>S-D01</x:v>
      </x:c>
      <x:c r="B9" s="21" t="str">
        <x:v>S-R02</x:v>
      </x:c>
      <x:c r="C9" s="21" t="str">
        <x:v>S-C02</x:v>
      </x:c>
      <x:c r="D9" s="21" t="str">
        <x:v>廃棄端材</x:v>
      </x:c>
      <x:c r="E9" s="21" t="n">
        <x:v>16</x:v>
      </x:c>
      <x:c r="F9" s="21" t="n">
        <x:v>25</x:v>
      </x:c>
      <x:c r="G9" s="21" t="n">
        <x:v>994</x:v>
      </x:c>
      <x:c r="H9" s="21" t="n">
        <x:v>1</x:v>
      </x:c>
      <x:c r="I9" s="21" t="str">
        <x:v>本</x:v>
      </x:c>
      <x:c r="J9" s="21" t="n">
        <x:v>0</x:v>
      </x:c>
      <x:c r="K9" s="21"/>
      <x:c r="L9" s="21" t="str">
        <x:v>廃棄</x:v>
      </x:c>
      <x:c r="M9" s="21" t="str">
        <x:v>理論</x:v>
      </x:c>
      <x:c r="N9" s="21"/>
      <x:c r="O9" s="21" t="str">
        <x:v>対象外</x:v>
      </x:c>
      <x:c r="P9" s="21" t="str">
        <x:v>加工担当（架空）</x:v>
      </x:c>
      <x:c r="Q9" s="21" t="str">
        <x:v>倉庫担当（架空）</x:v>
      </x:c>
      <x:c r="R9" s="21" t="str">
        <x:v>2026-09-15 11:00</x:v>
      </x:c>
      <x:c r="S9" s="21" t="str">
        <x:v>廃棄区画</x:v>
      </x:c>
      <x:c r="T9" s="21" t="str">
        <x:v>社内再利用基準1,000mm未満（架空）</x:v>
      </x:c>
    </x:row>
    <x:row r="10" ht="38" customHeight="1">
      <x:c r="A10" s="20" t="str">
        <x:v>W-P01</x:v>
      </x:c>
      <x:c r="B10" s="20" t="str">
        <x:v>W-R01</x:v>
      </x:c>
      <x:c r="C10" s="20" t="str">
        <x:v>W-C01</x:v>
      </x:c>
      <x:c r="D10" s="20" t="str">
        <x:v>加工品</x:v>
      </x:c>
      <x:c r="E10" s="20" t="n">
        <x:v>90</x:v>
      </x:c>
      <x:c r="F10" s="20" t="n">
        <x:v>90</x:v>
      </x:c>
      <x:c r="G10" s="20" t="n">
        <x:v>1500</x:v>
      </x:c>
      <x:c r="H10" s="20" t="n">
        <x:v>2</x:v>
      </x:c>
      <x:c r="I10" s="20" t="str">
        <x:v>本</x:v>
      </x:c>
      <x:c r="J10" s="20" t="n">
        <x:v>0</x:v>
      </x:c>
      <x:c r="K10" s="20"/>
      <x:c r="L10" s="20" t="str">
        <x:v>使用可</x:v>
      </x:c>
      <x:c r="M10" s="20" t="str">
        <x:v>対象外</x:v>
      </x:c>
      <x:c r="N10" s="20"/>
      <x:c r="O10" s="20" t="str">
        <x:v>m3</x:v>
      </x:c>
      <x:c r="P10" s="20" t="str">
        <x:v>加工担当（架空）</x:v>
      </x:c>
      <x:c r="Q10" s="20" t="str">
        <x:v>倉庫担当（架空）</x:v>
      </x:c>
      <x:c r="R10" s="20" t="str">
        <x:v>2026-09-15 11:00</x:v>
      </x:c>
      <x:c r="S10" s="20" t="str">
        <x:v>製品棚</x:v>
      </x:c>
      <x:c r="T10" s="20" t="str">
        <x:v>生成数量・寸法確認済（架空）</x:v>
      </x:c>
    </x:row>
    <x:row r="11" ht="38" customHeight="1">
      <x:c r="A11" s="21" t="str">
        <x:v>W-E01</x:v>
      </x:c>
      <x:c r="B11" s="21" t="str">
        <x:v>W-R01</x:v>
      </x:c>
      <x:c r="C11" s="21" t="str">
        <x:v>W-C01</x:v>
      </x:c>
      <x:c r="D11" s="21" t="str">
        <x:v>再利用端材</x:v>
      </x:c>
      <x:c r="E11" s="21" t="n">
        <x:v>90</x:v>
      </x:c>
      <x:c r="F11" s="21" t="n">
        <x:v>90</x:v>
      </x:c>
      <x:c r="G11" s="21" t="n">
        <x:v>994</x:v>
      </x:c>
      <x:c r="H11" s="21" t="n">
        <x:v>1</x:v>
      </x:c>
      <x:c r="I11" s="21" t="str">
        <x:v>本</x:v>
      </x:c>
      <x:c r="J11" s="21" t="n">
        <x:v>0</x:v>
      </x:c>
      <x:c r="K11" s="21"/>
      <x:c r="L11" s="21" t="str">
        <x:v>使用可</x:v>
      </x:c>
      <x:c r="M11" s="21" t="str">
        <x:v>対象外</x:v>
      </x:c>
      <x:c r="N11" s="21"/>
      <x:c r="O11" s="21" t="str">
        <x:v>m3</x:v>
      </x:c>
      <x:c r="P11" s="21" t="str">
        <x:v>加工担当（架空）</x:v>
      </x:c>
      <x:c r="Q11" s="21" t="str">
        <x:v>倉庫担当（架空）</x:v>
      </x:c>
      <x:c r="R11" s="21" t="str">
        <x:v>2026-09-15 11:00</x:v>
      </x:c>
      <x:c r="S11" s="21" t="str">
        <x:v>端材棚</x:v>
      </x:c>
      <x:c r="T11" s="21" t="str">
        <x:v>寸法・外観確認済（架空）</x:v>
      </x:c>
    </x:row>
    <x:row r="12" ht="38" customHeight="1">
      <x:c r="A12" s="20" t="str">
        <x:v>W-P02</x:v>
      </x:c>
      <x:c r="B12" s="20" t="str">
        <x:v>W-R02</x:v>
      </x:c>
      <x:c r="C12" s="20" t="str">
        <x:v>W-C02</x:v>
      </x:c>
      <x:c r="D12" s="20" t="str">
        <x:v>加工品</x:v>
      </x:c>
      <x:c r="E12" s="20" t="n">
        <x:v>90</x:v>
      </x:c>
      <x:c r="F12" s="20" t="n">
        <x:v>90</x:v>
      </x:c>
      <x:c r="G12" s="20" t="n">
        <x:v>1000</x:v>
      </x:c>
      <x:c r="H12" s="20" t="n">
        <x:v>2</x:v>
      </x:c>
      <x:c r="I12" s="20" t="str">
        <x:v>本</x:v>
      </x:c>
      <x:c r="J12" s="20" t="n">
        <x:v>0</x:v>
      </x:c>
      <x:c r="K12" s="20"/>
      <x:c r="L12" s="20" t="str">
        <x:v>使用可</x:v>
      </x:c>
      <x:c r="M12" s="20" t="str">
        <x:v>対象外</x:v>
      </x:c>
      <x:c r="N12" s="20"/>
      <x:c r="O12" s="20" t="str">
        <x:v>m3</x:v>
      </x:c>
      <x:c r="P12" s="20" t="str">
        <x:v>加工担当（架空）</x:v>
      </x:c>
      <x:c r="Q12" s="20" t="str">
        <x:v>倉庫担当（架空）</x:v>
      </x:c>
      <x:c r="R12" s="20" t="str">
        <x:v>2026-09-15 11:00</x:v>
      </x:c>
      <x:c r="S12" s="20" t="str">
        <x:v>製品棚</x:v>
      </x:c>
      <x:c r="T12" s="20" t="str">
        <x:v>生成数量・寸法確認済（架空）</x:v>
      </x:c>
    </x:row>
    <x:row r="13" ht="38" customHeight="1">
      <x:c r="A13" s="21" t="str">
        <x:v>W-D01</x:v>
      </x:c>
      <x:c r="B13" s="21" t="str">
        <x:v>W-R02</x:v>
      </x:c>
      <x:c r="C13" s="21" t="str">
        <x:v>W-C02</x:v>
      </x:c>
      <x:c r="D13" s="21" t="str">
        <x:v>廃棄端材</x:v>
      </x:c>
      <x:c r="E13" s="21" t="n">
        <x:v>90</x:v>
      </x:c>
      <x:c r="F13" s="21" t="n">
        <x:v>90</x:v>
      </x:c>
      <x:c r="G13" s="21" t="n">
        <x:v>994</x:v>
      </x:c>
      <x:c r="H13" s="21" t="n">
        <x:v>1</x:v>
      </x:c>
      <x:c r="I13" s="21" t="str">
        <x:v>本</x:v>
      </x:c>
      <x:c r="J13" s="21" t="n">
        <x:v>0</x:v>
      </x:c>
      <x:c r="K13" s="21"/>
      <x:c r="L13" s="21" t="str">
        <x:v>廃棄</x:v>
      </x:c>
      <x:c r="M13" s="21" t="str">
        <x:v>対象外</x:v>
      </x:c>
      <x:c r="N13" s="21"/>
      <x:c r="O13" s="21" t="str">
        <x:v>対象外</x:v>
      </x:c>
      <x:c r="P13" s="21" t="str">
        <x:v>加工担当（架空）</x:v>
      </x:c>
      <x:c r="Q13" s="21" t="str">
        <x:v>倉庫担当（架空）</x:v>
      </x:c>
      <x:c r="R13" s="21" t="str">
        <x:v>2026-09-15 11:00</x:v>
      </x:c>
      <x:c r="S13" s="21" t="str">
        <x:v>廃棄区画</x:v>
      </x:c>
      <x:c r="T13" s="21" t="str">
        <x:v>割れあり、廃棄判断（架空）</x:v>
      </x:c>
    </x:row>
    <x:row r="14" ht="38" customHeight="1">
      <x:c r="A14" s="20" t="str">
        <x:v>B-P01</x:v>
      </x:c>
      <x:c r="B14" s="20" t="str">
        <x:v>B-R01</x:v>
      </x:c>
      <x:c r="C14" s="20" t="str">
        <x:v>B-C01</x:v>
      </x:c>
      <x:c r="D14" s="20" t="str">
        <x:v>加工品</x:v>
      </x:c>
      <x:c r="E14" s="20" t="n">
        <x:v>12</x:v>
      </x:c>
      <x:c r="F14" s="20" t="n">
        <x:v>910</x:v>
      </x:c>
      <x:c r="G14" s="20" t="n">
        <x:v>600</x:v>
      </x:c>
      <x:c r="H14" s="20" t="n">
        <x:v>2</x:v>
      </x:c>
      <x:c r="I14" s="20" t="str">
        <x:v>枚</x:v>
      </x:c>
      <x:c r="J14" s="20" t="n">
        <x:v>0</x:v>
      </x:c>
      <x:c r="K14" s="20"/>
      <x:c r="L14" s="20" t="str">
        <x:v>使用可</x:v>
      </x:c>
      <x:c r="M14" s="20" t="str">
        <x:v>対象外</x:v>
      </x:c>
      <x:c r="N14" s="20"/>
      <x:c r="O14" s="20" t="str">
        <x:v>枚</x:v>
      </x:c>
      <x:c r="P14" s="20" t="str">
        <x:v>加工担当（架空）</x:v>
      </x:c>
      <x:c r="Q14" s="20" t="str">
        <x:v>倉庫担当（架空）</x:v>
      </x:c>
      <x:c r="R14" s="20" t="str">
        <x:v>2026-09-15 11:00</x:v>
      </x:c>
      <x:c r="S14" s="20" t="str">
        <x:v>製品棚</x:v>
      </x:c>
      <x:c r="T14" s="20" t="str">
        <x:v>生成数量・寸法確認済（架空）</x:v>
      </x:c>
    </x:row>
    <x:row r="15" ht="38" customHeight="1">
      <x:c r="A15" s="21" t="str">
        <x:v>B-E01</x:v>
      </x:c>
      <x:c r="B15" s="21" t="str">
        <x:v>B-R01</x:v>
      </x:c>
      <x:c r="C15" s="21" t="str">
        <x:v>B-C01</x:v>
      </x:c>
      <x:c r="D15" s="21" t="str">
        <x:v>再利用端材</x:v>
      </x:c>
      <x:c r="E15" s="21" t="n">
        <x:v>12</x:v>
      </x:c>
      <x:c r="F15" s="21" t="n">
        <x:v>910</x:v>
      </x:c>
      <x:c r="G15" s="21" t="n">
        <x:v>614</x:v>
      </x:c>
      <x:c r="H15" s="21" t="n">
        <x:v>1</x:v>
      </x:c>
      <x:c r="I15" s="21" t="str">
        <x:v>枚</x:v>
      </x:c>
      <x:c r="J15" s="21" t="n">
        <x:v>0</x:v>
      </x:c>
      <x:c r="K15" s="21"/>
      <x:c r="L15" s="21" t="str">
        <x:v>使用可</x:v>
      </x:c>
      <x:c r="M15" s="21" t="str">
        <x:v>対象外</x:v>
      </x:c>
      <x:c r="N15" s="21"/>
      <x:c r="O15" s="21" t="str">
        <x:v>枚</x:v>
      </x:c>
      <x:c r="P15" s="21" t="str">
        <x:v>加工担当（架空）</x:v>
      </x:c>
      <x:c r="Q15" s="21" t="str">
        <x:v>倉庫担当（架空）</x:v>
      </x:c>
      <x:c r="R15" s="21" t="str">
        <x:v>2026-09-15 11:00</x:v>
      </x:c>
      <x:c r="S15" s="21" t="str">
        <x:v>端材棚</x:v>
      </x:c>
      <x:c r="T15" s="21" t="str">
        <x:v>寸法・表面確認済（架空）</x:v>
      </x:c>
    </x:row>
    <x:row r="16" ht="38" customHeight="1">
      <x:c r="A16" s="20" t="str">
        <x:v>B-P02</x:v>
      </x:c>
      <x:c r="B16" s="20" t="str">
        <x:v>B-R02</x:v>
      </x:c>
      <x:c r="C16" s="20" t="str">
        <x:v>B-C02</x:v>
      </x:c>
      <x:c r="D16" s="20" t="str">
        <x:v>加工品</x:v>
      </x:c>
      <x:c r="E16" s="20" t="n">
        <x:v>12</x:v>
      </x:c>
      <x:c r="F16" s="20" t="n">
        <x:v>910</x:v>
      </x:c>
      <x:c r="G16" s="20" t="n">
        <x:v>500</x:v>
      </x:c>
      <x:c r="H16" s="20" t="n">
        <x:v>2</x:v>
      </x:c>
      <x:c r="I16" s="20" t="str">
        <x:v>枚</x:v>
      </x:c>
      <x:c r="J16" s="20" t="n">
        <x:v>0</x:v>
      </x:c>
      <x:c r="K16" s="20"/>
      <x:c r="L16" s="20" t="str">
        <x:v>使用可</x:v>
      </x:c>
      <x:c r="M16" s="20" t="str">
        <x:v>対象外</x:v>
      </x:c>
      <x:c r="N16" s="20"/>
      <x:c r="O16" s="20" t="str">
        <x:v>枚</x:v>
      </x:c>
      <x:c r="P16" s="20" t="str">
        <x:v>加工担当（架空）</x:v>
      </x:c>
      <x:c r="Q16" s="20" t="str">
        <x:v>倉庫担当（架空）</x:v>
      </x:c>
      <x:c r="R16" s="20" t="str">
        <x:v>2026-09-15 11:00</x:v>
      </x:c>
      <x:c r="S16" s="20" t="str">
        <x:v>製品棚</x:v>
      </x:c>
      <x:c r="T16" s="20" t="str">
        <x:v>生成数量・寸法確認済（架空）</x:v>
      </x:c>
    </x:row>
    <x:row r="17" ht="38" customHeight="1">
      <x:c r="A17" s="21" t="str">
        <x:v>B-D01</x:v>
      </x:c>
      <x:c r="B17" s="21" t="str">
        <x:v>B-R02</x:v>
      </x:c>
      <x:c r="C17" s="21" t="str">
        <x:v>B-C02</x:v>
      </x:c>
      <x:c r="D17" s="21" t="str">
        <x:v>廃棄端材</x:v>
      </x:c>
      <x:c r="E17" s="21" t="n">
        <x:v>12</x:v>
      </x:c>
      <x:c r="F17" s="21" t="n">
        <x:v>910</x:v>
      </x:c>
      <x:c r="G17" s="21" t="n">
        <x:v>514</x:v>
      </x:c>
      <x:c r="H17" s="21" t="n">
        <x:v>1</x:v>
      </x:c>
      <x:c r="I17" s="21" t="str">
        <x:v>枚</x:v>
      </x:c>
      <x:c r="J17" s="21" t="n">
        <x:v>0</x:v>
      </x:c>
      <x:c r="K17" s="21"/>
      <x:c r="L17" s="21" t="str">
        <x:v>廃棄</x:v>
      </x:c>
      <x:c r="M17" s="21" t="str">
        <x:v>対象外</x:v>
      </x:c>
      <x:c r="N17" s="21"/>
      <x:c r="O17" s="21" t="str">
        <x:v>対象外</x:v>
      </x:c>
      <x:c r="P17" s="21" t="str">
        <x:v>加工担当（架空）</x:v>
      </x:c>
      <x:c r="Q17" s="21" t="str">
        <x:v>倉庫担当（架空）</x:v>
      </x:c>
      <x:c r="R17" s="21" t="str">
        <x:v>2026-09-15 11:00</x:v>
      </x:c>
      <x:c r="S17" s="21" t="str">
        <x:v>廃棄区画</x:v>
      </x:c>
      <x:c r="T17" s="21" t="str">
        <x:v>表面傷、廃棄判断（架空）</x:v>
      </x:c>
    </x:row>
    <x:row r="18" ht="38" customHeight="1">
      <x:c r="A18" s="20"/>
      <x:c r="B18" s="20"/>
      <x:c r="C18" s="20"/>
      <x:c r="D18" s="20"/>
      <x:c r="E18" s="20"/>
      <x:c r="F18" s="20"/>
      <x:c r="G18" s="20"/>
      <x:c r="H18" s="20"/>
      <x:c r="I18" s="20"/>
      <x:c r="J18" s="20"/>
      <x:c r="K18" s="20"/>
      <x:c r="L18" s="20"/>
      <x:c r="M18" s="20"/>
      <x:c r="N18" s="20"/>
      <x:c r="O18" s="20"/>
      <x:c r="P18" s="20"/>
      <x:c r="Q18" s="20"/>
      <x:c r="R18" s="20"/>
      <x:c r="S18" s="20"/>
      <x:c r="T18" s="20"/>
    </x:row>
    <x:row r="19" ht="38" customHeight="1">
      <x:c r="A19" s="21"/>
      <x:c r="B19" s="21"/>
      <x:c r="C19" s="21"/>
      <x:c r="D19" s="21"/>
      <x:c r="E19" s="21"/>
      <x:c r="F19" s="21"/>
      <x:c r="G19" s="21"/>
      <x:c r="H19" s="21"/>
      <x:c r="I19" s="21"/>
      <x:c r="J19" s="21"/>
      <x:c r="K19" s="21"/>
      <x:c r="L19" s="21"/>
      <x:c r="M19" s="21"/>
      <x:c r="N19" s="21"/>
      <x:c r="O19" s="21"/>
      <x:c r="P19" s="21"/>
      <x:c r="Q19" s="21"/>
      <x:c r="R19" s="21"/>
      <x:c r="S19" s="21"/>
      <x:c r="T19" s="21"/>
    </x:row>
    <x:row r="20" ht="38" customHeight="1">
      <x:c r="A20" s="20"/>
      <x:c r="B20" s="20"/>
      <x:c r="C20" s="20"/>
      <x:c r="D20" s="20"/>
      <x:c r="E20" s="20"/>
      <x:c r="F20" s="20"/>
      <x:c r="G20" s="20"/>
      <x:c r="H20" s="20"/>
      <x:c r="I20" s="20"/>
      <x:c r="J20" s="20"/>
      <x:c r="K20" s="20"/>
      <x:c r="L20" s="20"/>
      <x:c r="M20" s="20"/>
      <x:c r="N20" s="20"/>
      <x:c r="O20" s="20"/>
      <x:c r="P20" s="20"/>
      <x:c r="Q20" s="20"/>
      <x:c r="R20" s="20"/>
      <x:c r="S20" s="20"/>
      <x:c r="T20" s="20"/>
    </x:row>
    <x:row r="21" ht="38" customHeight="1">
      <x:c r="A21" s="21"/>
      <x:c r="B21" s="21"/>
      <x:c r="C21" s="21"/>
      <x:c r="D21" s="21"/>
      <x:c r="E21" s="21"/>
      <x:c r="F21" s="21"/>
      <x:c r="G21" s="21"/>
      <x:c r="H21" s="21"/>
      <x:c r="I21" s="21"/>
      <x:c r="J21" s="21"/>
      <x:c r="K21" s="21"/>
      <x:c r="L21" s="21"/>
      <x:c r="M21" s="21"/>
      <x:c r="N21" s="21"/>
      <x:c r="O21" s="21"/>
      <x:c r="P21" s="21"/>
      <x:c r="Q21" s="21"/>
      <x:c r="R21" s="21"/>
      <x:c r="S21" s="21"/>
      <x:c r="T21" s="21"/>
    </x:row>
    <x:row r="22" ht="38" customHeight="1">
      <x:c r="A22" s="20"/>
      <x:c r="B22" s="20"/>
      <x:c r="C22" s="20"/>
      <x:c r="D22" s="20"/>
      <x:c r="E22" s="20"/>
      <x:c r="F22" s="20"/>
      <x:c r="G22" s="20"/>
      <x:c r="H22" s="20"/>
      <x:c r="I22" s="20"/>
      <x:c r="J22" s="20"/>
      <x:c r="K22" s="20"/>
      <x:c r="L22" s="20"/>
      <x:c r="M22" s="20"/>
      <x:c r="N22" s="20"/>
      <x:c r="O22" s="20"/>
      <x:c r="P22" s="20"/>
      <x:c r="Q22" s="20"/>
      <x:c r="R22" s="20"/>
      <x:c r="S22" s="20"/>
      <x:c r="T22" s="20"/>
    </x:row>
    <x:row r="23" ht="38" customHeight="1">
      <x:c r="A23" s="21"/>
      <x:c r="B23" s="21"/>
      <x:c r="C23" s="21"/>
      <x:c r="D23" s="21"/>
      <x:c r="E23" s="21"/>
      <x:c r="F23" s="21"/>
      <x:c r="G23" s="21"/>
      <x:c r="H23" s="21"/>
      <x:c r="I23" s="21"/>
      <x:c r="J23" s="21"/>
      <x:c r="K23" s="21"/>
      <x:c r="L23" s="21"/>
      <x:c r="M23" s="21"/>
      <x:c r="N23" s="21"/>
      <x:c r="O23" s="21"/>
      <x:c r="P23" s="21"/>
      <x:c r="Q23" s="21"/>
      <x:c r="R23" s="21"/>
      <x:c r="S23" s="21"/>
      <x:c r="T23" s="21"/>
    </x:row>
    <x:row r="24" ht="38" customHeight="1">
      <x:c r="A24" s="20"/>
      <x:c r="B24" s="20"/>
      <x:c r="C24" s="20"/>
      <x:c r="D24" s="20"/>
      <x:c r="E24" s="20"/>
      <x:c r="F24" s="20"/>
      <x:c r="G24" s="20"/>
      <x:c r="H24" s="20"/>
      <x:c r="I24" s="20"/>
      <x:c r="J24" s="20"/>
      <x:c r="K24" s="20"/>
      <x:c r="L24" s="20"/>
      <x:c r="M24" s="20"/>
      <x:c r="N24" s="20"/>
      <x:c r="O24" s="20"/>
      <x:c r="P24" s="20"/>
      <x:c r="Q24" s="20"/>
      <x:c r="R24" s="20"/>
      <x:c r="S24" s="20"/>
      <x:c r="T24" s="20"/>
    </x:row>
    <x:row r="25" ht="38" customHeight="1">
      <x:c r="A25" s="21"/>
      <x:c r="B25" s="21"/>
      <x:c r="C25" s="21"/>
      <x:c r="D25" s="21"/>
      <x:c r="E25" s="21"/>
      <x:c r="F25" s="21"/>
      <x:c r="G25" s="21"/>
      <x:c r="H25" s="21"/>
      <x:c r="I25" s="21"/>
      <x:c r="J25" s="21"/>
      <x:c r="K25" s="21"/>
      <x:c r="L25" s="21"/>
      <x:c r="M25" s="21"/>
      <x:c r="N25" s="21"/>
      <x:c r="O25" s="21"/>
      <x:c r="P25" s="21"/>
      <x:c r="Q25" s="21"/>
      <x:c r="R25" s="21"/>
      <x:c r="S25" s="21"/>
      <x:c r="T25" s="21"/>
    </x:row>
    <x:row r="26" ht="38" customHeight="1">
      <x:c r="A26" s="20"/>
      <x:c r="B26" s="20"/>
      <x:c r="C26" s="20"/>
      <x:c r="D26" s="20"/>
      <x:c r="E26" s="20"/>
      <x:c r="F26" s="20"/>
      <x:c r="G26" s="20"/>
      <x:c r="H26" s="20"/>
      <x:c r="I26" s="20"/>
      <x:c r="J26" s="20"/>
      <x:c r="K26" s="20"/>
      <x:c r="L26" s="20"/>
      <x:c r="M26" s="20"/>
      <x:c r="N26" s="20"/>
      <x:c r="O26" s="20"/>
      <x:c r="P26" s="20"/>
      <x:c r="Q26" s="20"/>
      <x:c r="R26" s="20"/>
      <x:c r="S26" s="20"/>
      <x:c r="T26" s="20"/>
    </x:row>
    <x:row r="27" ht="38" customHeight="1">
      <x:c r="A27" s="21"/>
      <x:c r="B27" s="21"/>
      <x:c r="C27" s="21"/>
      <x:c r="D27" s="21"/>
      <x:c r="E27" s="21"/>
      <x:c r="F27" s="21"/>
      <x:c r="G27" s="21"/>
      <x:c r="H27" s="21"/>
      <x:c r="I27" s="21"/>
      <x:c r="J27" s="21"/>
      <x:c r="K27" s="21"/>
      <x:c r="L27" s="21"/>
      <x:c r="M27" s="21"/>
      <x:c r="N27" s="21"/>
      <x:c r="O27" s="21"/>
      <x:c r="P27" s="21"/>
      <x:c r="Q27" s="21"/>
      <x:c r="R27" s="21"/>
      <x:c r="S27" s="21"/>
      <x:c r="T27" s="21"/>
    </x:row>
    <x:row r="28" ht="38" customHeight="1">
      <x:c r="A28" s="20"/>
      <x:c r="B28" s="20"/>
      <x:c r="C28" s="20"/>
      <x:c r="D28" s="20"/>
      <x:c r="E28" s="20"/>
      <x:c r="F28" s="20"/>
      <x:c r="G28" s="20"/>
      <x:c r="H28" s="20"/>
      <x:c r="I28" s="20"/>
      <x:c r="J28" s="20"/>
      <x:c r="K28" s="20"/>
      <x:c r="L28" s="20"/>
      <x:c r="M28" s="20"/>
      <x:c r="N28" s="20"/>
      <x:c r="O28" s="20"/>
      <x:c r="P28" s="20"/>
      <x:c r="Q28" s="20"/>
      <x:c r="R28" s="20"/>
      <x:c r="S28" s="20"/>
      <x:c r="T28" s="20"/>
    </x:row>
    <x:row r="29" ht="38" customHeight="1">
      <x:c r="A29" s="21"/>
      <x:c r="B29" s="21"/>
      <x:c r="C29" s="21"/>
      <x:c r="D29" s="21"/>
      <x:c r="E29" s="21"/>
      <x:c r="F29" s="21"/>
      <x:c r="G29" s="21"/>
      <x:c r="H29" s="21"/>
      <x:c r="I29" s="21"/>
      <x:c r="J29" s="21"/>
      <x:c r="K29" s="21"/>
      <x:c r="L29" s="21"/>
      <x:c r="M29" s="21"/>
      <x:c r="N29" s="21"/>
      <x:c r="O29" s="21"/>
      <x:c r="P29" s="21"/>
      <x:c r="Q29" s="21"/>
      <x:c r="R29" s="21"/>
      <x:c r="S29" s="21"/>
      <x:c r="T29" s="21"/>
    </x:row>
    <x:row r="30" ht="38" customHeight="1">
      <x:c r="A30" s="20"/>
      <x:c r="B30" s="20"/>
      <x:c r="C30" s="20"/>
      <x:c r="D30" s="20"/>
      <x:c r="E30" s="20"/>
      <x:c r="F30" s="20"/>
      <x:c r="G30" s="20"/>
      <x:c r="H30" s="20"/>
      <x:c r="I30" s="20"/>
      <x:c r="J30" s="20"/>
      <x:c r="K30" s="20"/>
      <x:c r="L30" s="20"/>
      <x:c r="M30" s="20"/>
      <x:c r="N30" s="20"/>
      <x:c r="O30" s="20"/>
      <x:c r="P30" s="20"/>
      <x:c r="Q30" s="20"/>
      <x:c r="R30" s="20"/>
      <x:c r="S30" s="20"/>
      <x:c r="T30" s="20"/>
    </x:row>
    <x:row r="31" ht="38" customHeight="1">
      <x:c r="A31" s="21"/>
      <x:c r="B31" s="21"/>
      <x:c r="C31" s="21"/>
      <x:c r="D31" s="21"/>
      <x:c r="E31" s="21"/>
      <x:c r="F31" s="21"/>
      <x:c r="G31" s="21"/>
      <x:c r="H31" s="21"/>
      <x:c r="I31" s="21"/>
      <x:c r="J31" s="21"/>
      <x:c r="K31" s="21"/>
      <x:c r="L31" s="21"/>
      <x:c r="M31" s="21"/>
      <x:c r="N31" s="21"/>
      <x:c r="O31" s="21"/>
      <x:c r="P31" s="21"/>
      <x:c r="Q31" s="21"/>
      <x:c r="R31" s="21"/>
      <x:c r="S31" s="21"/>
      <x:c r="T31" s="21"/>
    </x:row>
    <x:row r="32" ht="38" customHeight="1">
      <x:c r="A32" s="20"/>
      <x:c r="B32" s="20"/>
      <x:c r="C32" s="20"/>
      <x:c r="D32" s="20"/>
      <x:c r="E32" s="20"/>
      <x:c r="F32" s="20"/>
      <x:c r="G32" s="20"/>
      <x:c r="H32" s="20"/>
      <x:c r="I32" s="20"/>
      <x:c r="J32" s="20"/>
      <x:c r="K32" s="20"/>
      <x:c r="L32" s="20"/>
      <x:c r="M32" s="20"/>
      <x:c r="N32" s="20"/>
      <x:c r="O32" s="20"/>
      <x:c r="P32" s="20"/>
      <x:c r="Q32" s="20"/>
      <x:c r="R32" s="20"/>
      <x:c r="S32" s="20"/>
      <x:c r="T32" s="20"/>
    </x:row>
    <x:row r="33" ht="38" customHeight="1">
      <x:c r="A33" s="21"/>
      <x:c r="B33" s="21"/>
      <x:c r="C33" s="21"/>
      <x:c r="D33" s="21"/>
      <x:c r="E33" s="21"/>
      <x:c r="F33" s="21"/>
      <x:c r="G33" s="21"/>
      <x:c r="H33" s="21"/>
      <x:c r="I33" s="21"/>
      <x:c r="J33" s="21"/>
      <x:c r="K33" s="21"/>
      <x:c r="L33" s="21"/>
      <x:c r="M33" s="21"/>
      <x:c r="N33" s="21"/>
      <x:c r="O33" s="21"/>
      <x:c r="P33" s="21"/>
      <x:c r="Q33" s="21"/>
      <x:c r="R33" s="21"/>
      <x:c r="S33" s="21"/>
      <x:c r="T33" s="21"/>
    </x:row>
    <x:row r="34" ht="38" customHeight="1">
      <x:c r="A34" s="20"/>
      <x:c r="B34" s="20"/>
      <x:c r="C34" s="20"/>
      <x:c r="D34" s="20"/>
      <x:c r="E34" s="20"/>
      <x:c r="F34" s="20"/>
      <x:c r="G34" s="20"/>
      <x:c r="H34" s="20"/>
      <x:c r="I34" s="20"/>
      <x:c r="J34" s="20"/>
      <x:c r="K34" s="20"/>
      <x:c r="L34" s="20"/>
      <x:c r="M34" s="20"/>
      <x:c r="N34" s="20"/>
      <x:c r="O34" s="20"/>
      <x:c r="P34" s="20"/>
      <x:c r="Q34" s="20"/>
      <x:c r="R34" s="20"/>
      <x:c r="S34" s="20"/>
      <x:c r="T34" s="20"/>
    </x:row>
    <x:row r="35" ht="38" customHeight="1">
      <x:c r="A35" s="21"/>
      <x:c r="B35" s="21"/>
      <x:c r="C35" s="21"/>
      <x:c r="D35" s="21"/>
      <x:c r="E35" s="21"/>
      <x:c r="F35" s="21"/>
      <x:c r="G35" s="21"/>
      <x:c r="H35" s="21"/>
      <x:c r="I35" s="21"/>
      <x:c r="J35" s="21"/>
      <x:c r="K35" s="21"/>
      <x:c r="L35" s="21"/>
      <x:c r="M35" s="21"/>
      <x:c r="N35" s="21"/>
      <x:c r="O35" s="21"/>
      <x:c r="P35" s="21"/>
      <x:c r="Q35" s="21"/>
      <x:c r="R35" s="21"/>
      <x:c r="S35" s="21"/>
      <x:c r="T35" s="21"/>
    </x:row>
    <x:row r="36" ht="38" customHeight="1">
      <x:c r="A36" s="20"/>
      <x:c r="B36" s="20"/>
      <x:c r="C36" s="20"/>
      <x:c r="D36" s="20"/>
      <x:c r="E36" s="20"/>
      <x:c r="F36" s="20"/>
      <x:c r="G36" s="20"/>
      <x:c r="H36" s="20"/>
      <x:c r="I36" s="20"/>
      <x:c r="J36" s="20"/>
      <x:c r="K36" s="20"/>
      <x:c r="L36" s="20"/>
      <x:c r="M36" s="20"/>
      <x:c r="N36" s="20"/>
      <x:c r="O36" s="20"/>
      <x:c r="P36" s="20"/>
      <x:c r="Q36" s="20"/>
      <x:c r="R36" s="20"/>
      <x:c r="S36" s="20"/>
      <x:c r="T36" s="20"/>
    </x:row>
    <x:row r="37" ht="38" customHeight="1">
      <x:c r="A37" s="21"/>
      <x:c r="B37" s="21"/>
      <x:c r="C37" s="21"/>
      <x:c r="D37" s="21"/>
      <x:c r="E37" s="21"/>
      <x:c r="F37" s="21"/>
      <x:c r="G37" s="21"/>
      <x:c r="H37" s="21"/>
      <x:c r="I37" s="21"/>
      <x:c r="J37" s="21"/>
      <x:c r="K37" s="21"/>
      <x:c r="L37" s="21"/>
      <x:c r="M37" s="21"/>
      <x:c r="N37" s="21"/>
      <x:c r="O37" s="21"/>
      <x:c r="P37" s="21"/>
      <x:c r="Q37" s="21"/>
      <x:c r="R37" s="21"/>
      <x:c r="S37" s="21"/>
      <x:c r="T37" s="21"/>
    </x:row>
    <x:row r="38" ht="38" customHeight="1">
      <x:c r="A38" s="20"/>
      <x:c r="B38" s="20"/>
      <x:c r="C38" s="20"/>
      <x:c r="D38" s="20"/>
      <x:c r="E38" s="20"/>
      <x:c r="F38" s="20"/>
      <x:c r="G38" s="20"/>
      <x:c r="H38" s="20"/>
      <x:c r="I38" s="20"/>
      <x:c r="J38" s="20"/>
      <x:c r="K38" s="20"/>
      <x:c r="L38" s="20"/>
      <x:c r="M38" s="20"/>
      <x:c r="N38" s="20"/>
      <x:c r="O38" s="20"/>
      <x:c r="P38" s="20"/>
      <x:c r="Q38" s="20"/>
      <x:c r="R38" s="20"/>
      <x:c r="S38" s="20"/>
      <x:c r="T38" s="20"/>
    </x:row>
    <x:row r="39" ht="38" customHeight="1">
      <x:c r="A39" s="21"/>
      <x:c r="B39" s="21"/>
      <x:c r="C39" s="21"/>
      <x:c r="D39" s="21"/>
      <x:c r="E39" s="21"/>
      <x:c r="F39" s="21"/>
      <x:c r="G39" s="21"/>
      <x:c r="H39" s="21"/>
      <x:c r="I39" s="21"/>
      <x:c r="J39" s="21"/>
      <x:c r="K39" s="21"/>
      <x:c r="L39" s="21"/>
      <x:c r="M39" s="21"/>
      <x:c r="N39" s="21"/>
      <x:c r="O39" s="21"/>
      <x:c r="P39" s="21"/>
      <x:c r="Q39" s="21"/>
      <x:c r="R39" s="21"/>
      <x:c r="S39" s="21"/>
      <x:c r="T39" s="21"/>
    </x:row>
    <x:row r="40" ht="38" customHeight="1">
      <x:c r="A40" s="20"/>
      <x:c r="B40" s="20"/>
      <x:c r="C40" s="20"/>
      <x:c r="D40" s="20"/>
      <x:c r="E40" s="20"/>
      <x:c r="F40" s="20"/>
      <x:c r="G40" s="20"/>
      <x:c r="H40" s="20"/>
      <x:c r="I40" s="20"/>
      <x:c r="J40" s="20"/>
      <x:c r="K40" s="20"/>
      <x:c r="L40" s="20"/>
      <x:c r="M40" s="20"/>
      <x:c r="N40" s="20"/>
      <x:c r="O40" s="20"/>
      <x:c r="P40" s="20"/>
      <x:c r="Q40" s="20"/>
      <x:c r="R40" s="20"/>
      <x:c r="S40" s="20"/>
      <x:c r="T40" s="20"/>
    </x:row>
    <x:row r="41" ht="38" customHeight="1">
      <x:c r="A41" s="21"/>
      <x:c r="B41" s="21"/>
      <x:c r="C41" s="21"/>
      <x:c r="D41" s="21"/>
      <x:c r="E41" s="21"/>
      <x:c r="F41" s="21"/>
      <x:c r="G41" s="21"/>
      <x:c r="H41" s="21"/>
      <x:c r="I41" s="21"/>
      <x:c r="J41" s="21"/>
      <x:c r="K41" s="21"/>
      <x:c r="L41" s="21"/>
      <x:c r="M41" s="21"/>
      <x:c r="N41" s="21"/>
      <x:c r="O41" s="21"/>
      <x:c r="P41" s="21"/>
      <x:c r="Q41" s="21"/>
      <x:c r="R41" s="21"/>
      <x:c r="S41" s="21"/>
      <x:c r="T41" s="21"/>
    </x:row>
    <x:row r="42" ht="38" customHeight="1">
      <x:c r="A42" s="20"/>
      <x:c r="B42" s="20"/>
      <x:c r="C42" s="20"/>
      <x:c r="D42" s="20"/>
      <x:c r="E42" s="20"/>
      <x:c r="F42" s="20"/>
      <x:c r="G42" s="20"/>
      <x:c r="H42" s="20"/>
      <x:c r="I42" s="20"/>
      <x:c r="J42" s="20"/>
      <x:c r="K42" s="20"/>
      <x:c r="L42" s="20"/>
      <x:c r="M42" s="20"/>
      <x:c r="N42" s="20"/>
      <x:c r="O42" s="20"/>
      <x:c r="P42" s="20"/>
      <x:c r="Q42" s="20"/>
      <x:c r="R42" s="20"/>
      <x:c r="S42" s="20"/>
      <x:c r="T42" s="20"/>
    </x:row>
    <x:row r="43" ht="38" customHeight="1">
      <x:c r="A43" s="21"/>
      <x:c r="B43" s="21"/>
      <x:c r="C43" s="21"/>
      <x:c r="D43" s="21"/>
      <x:c r="E43" s="21"/>
      <x:c r="F43" s="21"/>
      <x:c r="G43" s="21"/>
      <x:c r="H43" s="21"/>
      <x:c r="I43" s="21"/>
      <x:c r="J43" s="21"/>
      <x:c r="K43" s="21"/>
      <x:c r="L43" s="21"/>
      <x:c r="M43" s="21"/>
      <x:c r="N43" s="21"/>
      <x:c r="O43" s="21"/>
      <x:c r="P43" s="21"/>
      <x:c r="Q43" s="21"/>
      <x:c r="R43" s="21"/>
      <x:c r="S43" s="21"/>
      <x:c r="T43" s="21"/>
    </x:row>
    <x:row r="44" ht="38" customHeight="1">
      <x:c r="A44" s="20"/>
      <x:c r="B44" s="20"/>
      <x:c r="C44" s="20"/>
      <x:c r="D44" s="20"/>
      <x:c r="E44" s="20"/>
      <x:c r="F44" s="20"/>
      <x:c r="G44" s="20"/>
      <x:c r="H44" s="20"/>
      <x:c r="I44" s="20"/>
      <x:c r="J44" s="20"/>
      <x:c r="K44" s="20"/>
      <x:c r="L44" s="20"/>
      <x:c r="M44" s="20"/>
      <x:c r="N44" s="20"/>
      <x:c r="O44" s="20"/>
      <x:c r="P44" s="20"/>
      <x:c r="Q44" s="20"/>
      <x:c r="R44" s="20"/>
      <x:c r="S44" s="20"/>
      <x:c r="T44" s="20"/>
    </x:row>
    <x:row r="45" ht="38" customHeight="1">
      <x:c r="A45" s="21"/>
      <x:c r="B45" s="21"/>
      <x:c r="C45" s="21"/>
      <x:c r="D45" s="21"/>
      <x:c r="E45" s="21"/>
      <x:c r="F45" s="21"/>
      <x:c r="G45" s="21"/>
      <x:c r="H45" s="21"/>
      <x:c r="I45" s="21"/>
      <x:c r="J45" s="21"/>
      <x:c r="K45" s="21"/>
      <x:c r="L45" s="21"/>
      <x:c r="M45" s="21"/>
      <x:c r="N45" s="21"/>
      <x:c r="O45" s="21"/>
      <x:c r="P45" s="21"/>
      <x:c r="Q45" s="21"/>
      <x:c r="R45" s="21"/>
      <x:c r="S45" s="21"/>
      <x:c r="T45" s="21"/>
    </x:row>
    <x:row r="46" ht="38" customHeight="1">
      <x:c r="A46" s="20"/>
      <x:c r="B46" s="20"/>
      <x:c r="C46" s="20"/>
      <x:c r="D46" s="20"/>
      <x:c r="E46" s="20"/>
      <x:c r="F46" s="20"/>
      <x:c r="G46" s="20"/>
      <x:c r="H46" s="20"/>
      <x:c r="I46" s="20"/>
      <x:c r="J46" s="20"/>
      <x:c r="K46" s="20"/>
      <x:c r="L46" s="20"/>
      <x:c r="M46" s="20"/>
      <x:c r="N46" s="20"/>
      <x:c r="O46" s="20"/>
      <x:c r="P46" s="20"/>
      <x:c r="Q46" s="20"/>
      <x:c r="R46" s="20"/>
      <x:c r="S46" s="20"/>
      <x:c r="T46" s="20"/>
    </x:row>
    <x:row r="47" ht="38" customHeight="1">
      <x:c r="A47" s="21"/>
      <x:c r="B47" s="21"/>
      <x:c r="C47" s="21"/>
      <x:c r="D47" s="21"/>
      <x:c r="E47" s="21"/>
      <x:c r="F47" s="21"/>
      <x:c r="G47" s="21"/>
      <x:c r="H47" s="21"/>
      <x:c r="I47" s="21"/>
      <x:c r="J47" s="21"/>
      <x:c r="K47" s="21"/>
      <x:c r="L47" s="21"/>
      <x:c r="M47" s="21"/>
      <x:c r="N47" s="21"/>
      <x:c r="O47" s="21"/>
      <x:c r="P47" s="21"/>
      <x:c r="Q47" s="21"/>
      <x:c r="R47" s="21"/>
      <x:c r="S47" s="21"/>
      <x:c r="T47" s="21"/>
    </x:row>
    <x:row r="48" ht="38" customHeight="1">
      <x:c r="A48" s="20"/>
      <x:c r="B48" s="20"/>
      <x:c r="C48" s="20"/>
      <x:c r="D48" s="20"/>
      <x:c r="E48" s="20"/>
      <x:c r="F48" s="20"/>
      <x:c r="G48" s="20"/>
      <x:c r="H48" s="20"/>
      <x:c r="I48" s="20"/>
      <x:c r="J48" s="20"/>
      <x:c r="K48" s="20"/>
      <x:c r="L48" s="20"/>
      <x:c r="M48" s="20"/>
      <x:c r="N48" s="20"/>
      <x:c r="O48" s="20"/>
      <x:c r="P48" s="20"/>
      <x:c r="Q48" s="20"/>
      <x:c r="R48" s="20"/>
      <x:c r="S48" s="20"/>
      <x:c r="T48" s="20"/>
    </x:row>
    <x:row r="49" ht="38" customHeight="1">
      <x:c r="A49" s="21"/>
      <x:c r="B49" s="21"/>
      <x:c r="C49" s="21"/>
      <x:c r="D49" s="21"/>
      <x:c r="E49" s="21"/>
      <x:c r="F49" s="21"/>
      <x:c r="G49" s="21"/>
      <x:c r="H49" s="21"/>
      <x:c r="I49" s="21"/>
      <x:c r="J49" s="21"/>
      <x:c r="K49" s="21"/>
      <x:c r="L49" s="21"/>
      <x:c r="M49" s="21"/>
      <x:c r="N49" s="21"/>
      <x:c r="O49" s="21"/>
      <x:c r="P49" s="21"/>
      <x:c r="Q49" s="21"/>
      <x:c r="R49" s="21"/>
      <x:c r="S49" s="21"/>
      <x:c r="T49" s="21"/>
    </x:row>
    <x:row r="50" ht="38" customHeight="1">
      <x:c r="A50" s="20"/>
      <x:c r="B50" s="20"/>
      <x:c r="C50" s="20"/>
      <x:c r="D50" s="20"/>
      <x:c r="E50" s="20"/>
      <x:c r="F50" s="20"/>
      <x:c r="G50" s="20"/>
      <x:c r="H50" s="20"/>
      <x:c r="I50" s="20"/>
      <x:c r="J50" s="20"/>
      <x:c r="K50" s="20"/>
      <x:c r="L50" s="20"/>
      <x:c r="M50" s="20"/>
      <x:c r="N50" s="20"/>
      <x:c r="O50" s="20"/>
      <x:c r="P50" s="20"/>
      <x:c r="Q50" s="20"/>
      <x:c r="R50" s="20"/>
      <x:c r="S50" s="20"/>
      <x:c r="T50" s="20"/>
    </x:row>
    <x:row r="51" ht="38" customHeight="1">
      <x:c r="A51" s="21"/>
      <x:c r="B51" s="21"/>
      <x:c r="C51" s="21"/>
      <x:c r="D51" s="21"/>
      <x:c r="E51" s="21"/>
      <x:c r="F51" s="21"/>
      <x:c r="G51" s="21"/>
      <x:c r="H51" s="21"/>
      <x:c r="I51" s="21"/>
      <x:c r="J51" s="21"/>
      <x:c r="K51" s="21"/>
      <x:c r="L51" s="21"/>
      <x:c r="M51" s="21"/>
      <x:c r="N51" s="21"/>
      <x:c r="O51" s="21"/>
      <x:c r="P51" s="21"/>
      <x:c r="Q51" s="21"/>
      <x:c r="R51" s="21"/>
      <x:c r="S51" s="21"/>
      <x:c r="T51" s="21"/>
    </x:row>
    <x:row r="52" ht="38" customHeight="1">
      <x:c r="A52" s="20"/>
      <x:c r="B52" s="20"/>
      <x:c r="C52" s="20"/>
      <x:c r="D52" s="20"/>
      <x:c r="E52" s="20"/>
      <x:c r="F52" s="20"/>
      <x:c r="G52" s="20"/>
      <x:c r="H52" s="20"/>
      <x:c r="I52" s="20"/>
      <x:c r="J52" s="20"/>
      <x:c r="K52" s="20"/>
      <x:c r="L52" s="20"/>
      <x:c r="M52" s="20"/>
      <x:c r="N52" s="20"/>
      <x:c r="O52" s="20"/>
      <x:c r="P52" s="20"/>
      <x:c r="Q52" s="20"/>
      <x:c r="R52" s="20"/>
      <x:c r="S52" s="20"/>
      <x:c r="T52" s="20"/>
    </x:row>
    <x:row r="53" ht="38" customHeight="1">
      <x:c r="A53" s="21"/>
      <x:c r="B53" s="21"/>
      <x:c r="C53" s="21"/>
      <x:c r="D53" s="21"/>
      <x:c r="E53" s="21"/>
      <x:c r="F53" s="21"/>
      <x:c r="G53" s="21"/>
      <x:c r="H53" s="21"/>
      <x:c r="I53" s="21"/>
      <x:c r="J53" s="21"/>
      <x:c r="K53" s="21"/>
      <x:c r="L53" s="21"/>
      <x:c r="M53" s="21"/>
      <x:c r="N53" s="21"/>
      <x:c r="O53" s="21"/>
      <x:c r="P53" s="21"/>
      <x:c r="Q53" s="21"/>
      <x:c r="R53" s="21"/>
      <x:c r="S53" s="21"/>
      <x:c r="T53" s="21"/>
    </x:row>
    <x:row r="54" ht="38" customHeight="1">
      <x:c r="A54" s="20"/>
      <x:c r="B54" s="20"/>
      <x:c r="C54" s="20"/>
      <x:c r="D54" s="20"/>
      <x:c r="E54" s="20"/>
      <x:c r="F54" s="20"/>
      <x:c r="G54" s="20"/>
      <x:c r="H54" s="20"/>
      <x:c r="I54" s="20"/>
      <x:c r="J54" s="20"/>
      <x:c r="K54" s="20"/>
      <x:c r="L54" s="20"/>
      <x:c r="M54" s="20"/>
      <x:c r="N54" s="20"/>
      <x:c r="O54" s="20"/>
      <x:c r="P54" s="20"/>
      <x:c r="Q54" s="20"/>
      <x:c r="R54" s="20"/>
      <x:c r="S54" s="20"/>
      <x:c r="T54" s="20"/>
    </x:row>
    <x:row r="55" ht="38" customHeight="1">
      <x:c r="A55" s="21"/>
      <x:c r="B55" s="21"/>
      <x:c r="C55" s="21"/>
      <x:c r="D55" s="21"/>
      <x:c r="E55" s="21"/>
      <x:c r="F55" s="21"/>
      <x:c r="G55" s="21"/>
      <x:c r="H55" s="21"/>
      <x:c r="I55" s="21"/>
      <x:c r="J55" s="21"/>
      <x:c r="K55" s="21"/>
      <x:c r="L55" s="21"/>
      <x:c r="M55" s="21"/>
      <x:c r="N55" s="21"/>
      <x:c r="O55" s="21"/>
      <x:c r="P55" s="21"/>
      <x:c r="Q55" s="21"/>
      <x:c r="R55" s="21"/>
      <x:c r="S55" s="21"/>
      <x:c r="T55" s="21"/>
    </x:row>
    <x:row r="56" ht="38" customHeight="1">
      <x:c r="A56" s="20"/>
      <x:c r="B56" s="20"/>
      <x:c r="C56" s="20"/>
      <x:c r="D56" s="20"/>
      <x:c r="E56" s="20"/>
      <x:c r="F56" s="20"/>
      <x:c r="G56" s="20"/>
      <x:c r="H56" s="20"/>
      <x:c r="I56" s="20"/>
      <x:c r="J56" s="20"/>
      <x:c r="K56" s="20"/>
      <x:c r="L56" s="20"/>
      <x:c r="M56" s="20"/>
      <x:c r="N56" s="20"/>
      <x:c r="O56" s="20"/>
      <x:c r="P56" s="20"/>
      <x:c r="Q56" s="20"/>
      <x:c r="R56" s="20"/>
      <x:c r="S56" s="20"/>
      <x:c r="T56" s="20"/>
    </x:row>
    <x:row r="57" ht="38" customHeight="1">
      <x:c r="A57" s="21"/>
      <x:c r="B57" s="21"/>
      <x:c r="C57" s="21"/>
      <x:c r="D57" s="21"/>
      <x:c r="E57" s="21"/>
      <x:c r="F57" s="21"/>
      <x:c r="G57" s="21"/>
      <x:c r="H57" s="21"/>
      <x:c r="I57" s="21"/>
      <x:c r="J57" s="21"/>
      <x:c r="K57" s="21"/>
      <x:c r="L57" s="21"/>
      <x:c r="M57" s="21"/>
      <x:c r="N57" s="21"/>
      <x:c r="O57" s="21"/>
      <x:c r="P57" s="21"/>
      <x:c r="Q57" s="21"/>
      <x:c r="R57" s="21"/>
      <x:c r="S57" s="21"/>
      <x:c r="T57" s="21"/>
    </x:row>
    <x:row r="58" ht="38" customHeight="1">
      <x:c r="A58" s="20"/>
      <x:c r="B58" s="20"/>
      <x:c r="C58" s="20"/>
      <x:c r="D58" s="20"/>
      <x:c r="E58" s="20"/>
      <x:c r="F58" s="20"/>
      <x:c r="G58" s="20"/>
      <x:c r="H58" s="20"/>
      <x:c r="I58" s="20"/>
      <x:c r="J58" s="20"/>
      <x:c r="K58" s="20"/>
      <x:c r="L58" s="20"/>
      <x:c r="M58" s="20"/>
      <x:c r="N58" s="20"/>
      <x:c r="O58" s="20"/>
      <x:c r="P58" s="20"/>
      <x:c r="Q58" s="20"/>
      <x:c r="R58" s="20"/>
      <x:c r="S58" s="20"/>
      <x:c r="T58" s="20"/>
    </x:row>
    <x:row r="59" ht="38" customHeight="1">
      <x:c r="A59" s="21"/>
      <x:c r="B59" s="21"/>
      <x:c r="C59" s="21"/>
      <x:c r="D59" s="21"/>
      <x:c r="E59" s="21"/>
      <x:c r="F59" s="21"/>
      <x:c r="G59" s="21"/>
      <x:c r="H59" s="21"/>
      <x:c r="I59" s="21"/>
      <x:c r="J59" s="21"/>
      <x:c r="K59" s="21"/>
      <x:c r="L59" s="21"/>
      <x:c r="M59" s="21"/>
      <x:c r="N59" s="21"/>
      <x:c r="O59" s="21"/>
      <x:c r="P59" s="21"/>
      <x:c r="Q59" s="21"/>
      <x:c r="R59" s="21"/>
      <x:c r="S59" s="21"/>
      <x:c r="T59" s="21"/>
    </x:row>
    <x:row r="60" ht="38" customHeight="1">
      <x:c r="A60" s="20"/>
      <x:c r="B60" s="20"/>
      <x:c r="C60" s="20"/>
      <x:c r="D60" s="20"/>
      <x:c r="E60" s="20"/>
      <x:c r="F60" s="20"/>
      <x:c r="G60" s="20"/>
      <x:c r="H60" s="20"/>
      <x:c r="I60" s="20"/>
      <x:c r="J60" s="20"/>
      <x:c r="K60" s="20"/>
      <x:c r="L60" s="20"/>
      <x:c r="M60" s="20"/>
      <x:c r="N60" s="20"/>
      <x:c r="O60" s="20"/>
      <x:c r="P60" s="20"/>
      <x:c r="Q60" s="20"/>
      <x:c r="R60" s="20"/>
      <x:c r="S60" s="20"/>
      <x:c r="T60" s="20"/>
    </x:row>
    <x:row r="61" ht="38" customHeight="1">
      <x:c r="A61" s="21"/>
      <x:c r="B61" s="21"/>
      <x:c r="C61" s="21"/>
      <x:c r="D61" s="21"/>
      <x:c r="E61" s="21"/>
      <x:c r="F61" s="21"/>
      <x:c r="G61" s="21"/>
      <x:c r="H61" s="21"/>
      <x:c r="I61" s="21"/>
      <x:c r="J61" s="21"/>
      <x:c r="K61" s="21"/>
      <x:c r="L61" s="21"/>
      <x:c r="M61" s="21"/>
      <x:c r="N61" s="21"/>
      <x:c r="O61" s="21"/>
      <x:c r="P61" s="21"/>
      <x:c r="Q61" s="21"/>
      <x:c r="R61" s="21"/>
      <x:c r="S61" s="21"/>
      <x:c r="T61" s="21"/>
    </x:row>
    <x:row r="62" ht="38" customHeight="1">
      <x:c r="A62" s="20"/>
      <x:c r="B62" s="20"/>
      <x:c r="C62" s="20"/>
      <x:c r="D62" s="20"/>
      <x:c r="E62" s="20"/>
      <x:c r="F62" s="20"/>
      <x:c r="G62" s="20"/>
      <x:c r="H62" s="20"/>
      <x:c r="I62" s="20"/>
      <x:c r="J62" s="20"/>
      <x:c r="K62" s="20"/>
      <x:c r="L62" s="20"/>
      <x:c r="M62" s="20"/>
      <x:c r="N62" s="20"/>
      <x:c r="O62" s="20"/>
      <x:c r="P62" s="20"/>
      <x:c r="Q62" s="20"/>
      <x:c r="R62" s="20"/>
      <x:c r="S62" s="20"/>
      <x:c r="T62" s="20"/>
    </x:row>
    <x:row r="63" ht="38" customHeight="1">
      <x:c r="A63" s="21"/>
      <x:c r="B63" s="21"/>
      <x:c r="C63" s="21"/>
      <x:c r="D63" s="21"/>
      <x:c r="E63" s="21"/>
      <x:c r="F63" s="21"/>
      <x:c r="G63" s="21"/>
      <x:c r="H63" s="21"/>
      <x:c r="I63" s="21"/>
      <x:c r="J63" s="21"/>
      <x:c r="K63" s="21"/>
      <x:c r="L63" s="21"/>
      <x:c r="M63" s="21"/>
      <x:c r="N63" s="21"/>
      <x:c r="O63" s="21"/>
      <x:c r="P63" s="21"/>
      <x:c r="Q63" s="21"/>
      <x:c r="R63" s="21"/>
      <x:c r="S63" s="21"/>
      <x:c r="T63" s="21"/>
    </x:row>
    <x:row r="64" ht="38" customHeight="1">
      <x:c r="A64" s="20"/>
      <x:c r="B64" s="20"/>
      <x:c r="C64" s="20"/>
      <x:c r="D64" s="20"/>
      <x:c r="E64" s="20"/>
      <x:c r="F64" s="20"/>
      <x:c r="G64" s="20"/>
      <x:c r="H64" s="20"/>
      <x:c r="I64" s="20"/>
      <x:c r="J64" s="20"/>
      <x:c r="K64" s="20"/>
      <x:c r="L64" s="20"/>
      <x:c r="M64" s="20"/>
      <x:c r="N64" s="20"/>
      <x:c r="O64" s="20"/>
      <x:c r="P64" s="20"/>
      <x:c r="Q64" s="20"/>
      <x:c r="R64" s="20"/>
      <x:c r="S64" s="20"/>
      <x:c r="T64" s="20"/>
    </x:row>
    <x:row r="65" ht="38" customHeight="1">
      <x:c r="A65" s="21"/>
      <x:c r="B65" s="21"/>
      <x:c r="C65" s="21"/>
      <x:c r="D65" s="21"/>
      <x:c r="E65" s="21"/>
      <x:c r="F65" s="21"/>
      <x:c r="G65" s="21"/>
      <x:c r="H65" s="21"/>
      <x:c r="I65" s="21"/>
      <x:c r="J65" s="21"/>
      <x:c r="K65" s="21"/>
      <x:c r="L65" s="21"/>
      <x:c r="M65" s="21"/>
      <x:c r="N65" s="21"/>
      <x:c r="O65" s="21"/>
      <x:c r="P65" s="21"/>
      <x:c r="Q65" s="21"/>
      <x:c r="R65" s="21"/>
      <x:c r="S65" s="21"/>
      <x:c r="T65" s="21"/>
    </x:row>
  </x:sheetData>
  <x:mergeCells>
    <x:mergeCell ref="A1:T1"/>
    <x:mergeCell ref="A2:T3"/>
  </x:mergeCells>
  <x:dataValidations count="5">
    <x:dataValidation type="list" sqref="D6:D65">
      <x:formula1>"加工品,再利用端材,廃棄端材"</x:formula1>
    </x:dataValidation>
    <x:dataValidation type="list" sqref="I6:I65">
      <x:formula1>"本,枚"</x:formula1>
    </x:dataValidation>
    <x:dataValidation type="list" sqref="L6:L65">
      <x:formula1>"使用可,保留,廃棄"</x:formula1>
    </x:dataValidation>
    <x:dataValidation type="list" sqref="M6:M65">
      <x:formula1>"理論,実測,対象外"</x:formula1>
    </x:dataValidation>
    <x:dataValidation type="list" sqref="O6:O65">
      <x:formula1>"kg,m3,m2,本,枚,対象外"</x:formula1>
    </x:dataValidation>
  </x:dataValidations>
  <x:pageMargins left="0.7" right="0.7" top="0.75" bottom="0.75" header="0.3" footer="0.3"/>
  <x:tableParts count="1">
    <x:tablePart xmlns:r="http://schemas.openxmlformats.org/officeDocument/2006/relationships" r:id="R1e60a168b9ed47fe"/>
  </x:tableParts>
</x:worksheet>
</file>

<file path=xl/worksheets/sheet5.xml><?xml version="1.0" encoding="utf-8"?>
<x:worksheet xmlns:x="http://schemas.openxmlformats.org/spreadsheetml/2006/main">
  <x:sheetFormatPr defaultRowHeight="15"/>
  <x:cols>
    <x:col min="1" max="1" width="14" hidden="0" customWidth="1"/>
    <x:col min="2" max="2" width="14" hidden="0" customWidth="1"/>
    <x:col min="3" max="3" width="24" hidden="0" customWidth="1"/>
    <x:col min="4" max="4" width="24" hidden="0" customWidth="1"/>
    <x:col min="5" max="5" width="23" hidden="0" customWidth="1"/>
    <x:col min="6" max="6" width="14" hidden="0" customWidth="1"/>
    <x:col min="7" max="7" width="14" hidden="0" customWidth="1"/>
    <x:col min="8" max="8" width="14" hidden="0" customWidth="1"/>
    <x:col min="9" max="9" width="14" hidden="0" customWidth="1"/>
    <x:col min="10" max="10" width="14" hidden="0" customWidth="1"/>
    <x:col min="11" max="11" width="23" hidden="0" customWidth="1"/>
    <x:col min="12" max="12" width="14" hidden="0" customWidth="1"/>
    <x:col min="13" max="13" width="14" hidden="0" customWidth="1"/>
    <x:col min="14" max="14" width="14" hidden="0" customWidth="1"/>
    <x:col min="15" max="15" width="14" hidden="0" customWidth="1"/>
    <x:col min="16" max="16" width="14" hidden="0" customWidth="1"/>
    <x:col min="17" max="17" width="14" hidden="0" customWidth="1"/>
    <x:col min="18" max="18" width="24" hidden="0" customWidth="1"/>
    <x:col min="19" max="19" width="14" hidden="0" customWidth="1"/>
    <x:col min="20" max="20" width="14" hidden="0" customWidth="1"/>
  </x:cols>
  <x:sheetData>
    <x:row r="1" ht="38" customHeight="1">
      <x:c r="A1" s="9" t="str">
        <x:v>例｜計算</x:v>
      </x:c>
      <x:c r="B1" s="9"/>
      <x:c r="C1" s="9"/>
      <x:c r="D1" s="9"/>
      <x:c r="E1" s="9"/>
      <x:c r="F1" s="9"/>
      <x:c r="G1" s="9"/>
      <x:c r="H1" s="9"/>
      <x:c r="I1" s="9"/>
      <x:c r="J1" s="9"/>
      <x:c r="K1" s="9"/>
      <x:c r="L1" s="9"/>
      <x:c r="M1" s="9"/>
      <x:c r="N1" s="9"/>
      <x:c r="O1" s="9"/>
      <x:c r="P1" s="9"/>
      <x:c r="Q1" s="9"/>
      <x:c r="R1" s="9"/>
      <x:c r="S1" s="9"/>
      <x:c r="T1" s="9"/>
    </x:row>
    <x:row r="2" ht="26" customHeight="1">
      <x:c r="A2" s="12" t="str">
        <x:v>説明用の架空例。記録時点：2026-09-15 14:00、加工・予約後、出庫前。 数量照合は品質・出荷・請求の自動承認ではありません。</x:v>
      </x:c>
      <x:c r="B2" s="12"/>
      <x:c r="C2" s="12"/>
      <x:c r="D2" s="12"/>
      <x:c r="E2" s="12"/>
      <x:c r="F2" s="12"/>
      <x:c r="G2" s="12"/>
      <x:c r="H2" s="12"/>
      <x:c r="I2" s="12"/>
      <x:c r="J2" s="12"/>
      <x:c r="K2" s="12"/>
      <x:c r="L2" s="12"/>
      <x:c r="M2" s="12"/>
      <x:c r="N2" s="12"/>
      <x:c r="O2" s="12"/>
      <x:c r="P2" s="12"/>
      <x:c r="Q2" s="12"/>
      <x:c r="R2" s="12"/>
      <x:c r="S2" s="12"/>
      <x:c r="T2" s="12"/>
    </x:row>
    <x:row r="3" ht="26" customHeight="1">
      <x:c r="A3" s="12"/>
      <x:c r="B3" s="12"/>
      <x:c r="C3" s="12"/>
      <x:c r="D3" s="12"/>
      <x:c r="E3" s="12"/>
      <x:c r="F3" s="12"/>
      <x:c r="G3" s="12"/>
      <x:c r="H3" s="12"/>
      <x:c r="I3" s="12"/>
      <x:c r="J3" s="12"/>
      <x:c r="K3" s="12"/>
      <x:c r="L3" s="12"/>
      <x:c r="M3" s="12"/>
      <x:c r="N3" s="12"/>
      <x:c r="O3" s="12"/>
      <x:c r="P3" s="12"/>
      <x:c r="Q3" s="12"/>
      <x:c r="R3" s="12"/>
      <x:c r="S3" s="12"/>
      <x:c r="T3" s="12"/>
    </x:row>
    <x:row r="4" ht="26" customHeight="1">
      <x:c r="A4" s="4"/>
      <x:c r="B4" s="4"/>
      <x:c r="C4" s="4"/>
      <x:c r="D4" s="4"/>
      <x:c r="E4" s="4"/>
      <x:c r="F4" s="4"/>
      <x:c r="G4" s="4"/>
      <x:c r="H4" s="4"/>
      <x:c r="I4" s="4"/>
      <x:c r="J4" s="4"/>
      <x:c r="K4" s="4"/>
      <x:c r="L4" s="4"/>
      <x:c r="M4" s="4"/>
      <x:c r="N4" s="4"/>
      <x:c r="O4" s="4"/>
      <x:c r="P4" s="4"/>
      <x:c r="Q4" s="4"/>
      <x:c r="R4" s="4"/>
      <x:c r="S4" s="4"/>
      <x:c r="T4" s="4"/>
    </x:row>
    <x:row r="5" ht="40" customHeight="1">
      <x:c r="A5" s="15" t="str">
        <x:v>生成物ID</x:v>
      </x:c>
      <x:c r="B5" s="15" t="str">
        <x:v>品目ID</x:v>
      </x:c>
      <x:c r="C5" s="15" t="str">
        <x:v>材質</x:v>
      </x:c>
      <x:c r="D5" s="15" t="str">
        <x:v>等級</x:v>
      </x:c>
      <x:c r="E5" s="15" t="str">
        <x:v>寸法 (mm)</x:v>
      </x:c>
      <x:c r="F5" s="15" t="str">
        <x:v>原材ID</x:v>
      </x:c>
      <x:c r="G5" s="15" t="str">
        <x:v>加工ID</x:v>
      </x:c>
      <x:c r="H5" s="15" t="str">
        <x:v>区分</x:v>
      </x:c>
      <x:c r="I5" s="15" t="str">
        <x:v>生成数量</x:v>
      </x:c>
      <x:c r="J5" s="15" t="str">
        <x:v>保管単位</x:v>
      </x:c>
      <x:c r="K5" s="15" t="str">
        <x:v>端材寸法 (mm)</x:v>
      </x:c>
      <x:c r="L5" s="15" t="str">
        <x:v>理論重量 (kg)</x:v>
      </x:c>
      <x:c r="M5" s="15" t="str">
        <x:v>実測重量 (kg)</x:v>
      </x:c>
      <x:c r="N5" s="15" t="str">
        <x:v>材積 (m3)</x:v>
      </x:c>
      <x:c r="O5" s="15" t="str">
        <x:v>面積 (m2)</x:v>
      </x:c>
      <x:c r="P5" s="15" t="str">
        <x:v>販売単位</x:v>
      </x:c>
      <x:c r="Q5" s="15" t="str">
        <x:v>引当可能数量</x:v>
      </x:c>
      <x:c r="R5" s="15" t="str">
        <x:v>入力判定</x:v>
      </x:c>
      <x:c r="S5" s="15" t="str">
        <x:v>延長 (mm)</x:v>
      </x:c>
      <x:c r="T5" s="15" t="str">
        <x:v>予約数量</x:v>
      </x:c>
    </x:row>
    <x:row r="6" ht="38" customHeight="1">
      <x:c r="A6" s="18" t="str">
        <x:f>IF('例_生成'!A6="","",'例_生成'!A6)</x:f>
        <x:v>S-P01</x:v>
      </x:c>
      <x:c r="B6" s="18" t="str">
        <x:f>IF('例_生成'!A6="","",IFERROR(INDEX('例_原材'!$A$6:$A$35,MATCH('例_生成'!B6,'例_原材'!$H$6:$H$35,0)),""))</x:f>
        <x:v>S01</x:v>
      </x:c>
      <x:c r="C6" s="18" t="str">
        <x:f>IF('例_生成'!A6="","",IFERROR(INDEX('例_原材'!$C$6:$C$35,MATCH('例_生成'!B6,'例_原材'!$H$6:$H$35,0)),""))</x:f>
        <x:v>炭素鋼</x:v>
      </x:c>
      <x:c r="D6" s="18" t="str">
        <x:f>IF('例_生成'!A6="","",IFERROR(INDEX('例_原材'!$D$6:$D$35,MATCH('例_生成'!B6,'例_原材'!$H$6:$H$35,0)),""))</x:f>
        <x:v>SS400</x:v>
      </x:c>
      <x:c r="E6" s="18" t="str">
        <x:f>IF('例_生成'!A6="","",'例_生成'!E6&amp;"×"&amp;'例_生成'!F6&amp;"×"&amp;'例_生成'!G6)</x:f>
        <x:v>16×25×2000</x:v>
      </x:c>
      <x:c r="F6" s="18" t="str">
        <x:f>IF('例_生成'!A6="","",'例_生成'!B6)</x:f>
        <x:v>S-R01</x:v>
      </x:c>
      <x:c r="G6" s="18" t="str">
        <x:f>IF('例_生成'!A6="","",'例_生成'!C6)</x:f>
        <x:v>S-C01</x:v>
      </x:c>
      <x:c r="H6" s="18" t="str">
        <x:f>IF('例_生成'!A6="","",'例_生成'!D6)</x:f>
        <x:v>加工品</x:v>
      </x:c>
      <x:c r="I6" s="18" t="n">
        <x:f>IF('例_生成'!A6="","",'例_生成'!H6)</x:f>
        <x:v>2</x:v>
      </x:c>
      <x:c r="J6" s="18" t="str">
        <x:f>IF('例_生成'!A6="","",'例_生成'!I6)</x:f>
        <x:v>本</x:v>
      </x:c>
      <x:c r="K6" s="18" t="str">
        <x:f>IF('例_生成'!A6="","",IF(OR('例_生成'!D6="再利用端材",'例_生成'!D6="廃棄端材"),E6,"対象外"))</x:f>
        <x:v>対象外</x:v>
      </x:c>
      <x:c r="L6" s="24" t="n">
        <x:f>IF('例_生成'!A6="","",IFERROR(IF(AND(INDEX('例_原材'!$B$6:$B$35,MATCH('例_生成'!B6,'例_原材'!$H$6:$H$35,0))="鋼材",ISNUMBER(INDEX('例_原材'!$N$6:$N$35,MATCH('例_生成'!B6,'例_原材'!$H$6:$H$35,0))),INDEX('例_原材'!$N$6:$N$35,MATCH('例_生成'!B6,'例_原材'!$H$6:$H$35,0))&gt;0),'例_生成'!G6/'設定'!$B$6*'例_生成'!H6*INDEX('例_原材'!$N$6:$N$35,MATCH('例_生成'!B6,'例_原材'!$H$6:$H$35,0)),""),""))</x:f>
        <x:v>12.56</x:v>
      </x:c>
      <x:c r="M6" s="24" t="str">
        <x:f>IF('例_生成'!A6="","",IF(ISNUMBER('例_生成'!N6),'例_生成'!N6,""))</x:f>
      </x:c>
      <x:c r="N6" s="28" t="str">
        <x:f>IF('例_生成'!A6="","",IFERROR(IF(INDEX('例_原材'!$B$6:$B$35,MATCH('例_生成'!B6,'例_原材'!$H$6:$H$35,0))="木材",'例_生成'!E6*'例_生成'!F6*'例_生成'!G6*'例_生成'!H6/'設定'!$B$6^3,""),""))</x:f>
      </x:c>
      <x:c r="O6" s="32" t="str">
        <x:f>IF('例_生成'!A6="","",IFERROR(IF(INDEX('例_原材'!$B$6:$B$35,MATCH('例_生成'!B6,'例_原材'!$H$6:$H$35,0))="建材",'例_生成'!F6*'例_生成'!G6*'例_生成'!H6/'設定'!$B$6^2,""),""))</x:f>
      </x:c>
      <x:c r="P6" s="18" t="str">
        <x:f>IF('例_生成'!A6="","",'例_生成'!O6)</x:f>
        <x:v>kg</x:v>
      </x:c>
      <x:c r="Q6" s="18" t="n">
        <x:f>IF('例_生成'!A6="","",IF(AND(R6="入力OK",'例_生成'!L6="使用可",OR('例_生成'!D6="加工品",'例_生成'!D6="再利用端材")),'例_生成'!H6-'例_生成'!J6,0))</x:f>
        <x:v>0</x:v>
      </x:c>
      <x:c r="R6" s="18" t="str">
        <x:f>IF('例_生成'!A6="","",IFERROR(IF(AND(OR('例_生成'!N6="",AND(ISNUMBER('例_生成'!N6),'例_生成'!N6&gt;0)),COUNTIF('例_生成'!$A$6:$A$65,'例_生成'!A6)=1,COUNTIF('例_原材'!$H$6:$H$35,'例_生成'!B6)=1,'例_生成'!C6=INDEX('例_原材'!$I$6:$I$35,MATCH('例_生成'!B6,'例_原材'!$H$6:$H$35,0)),INDEX('例_原材'!$R$6:$R$35,MATCH('例_生成'!B6,'例_原材'!$H$6:$H$35,0))="確認済",OR('例_生成'!D6="加工品",'例_生成'!D6="再利用端材",'例_生成'!D6="廃棄端材"),COUNT('例_生成'!E6:'例_生成'!H6)=4,'例_生成'!E6&gt;0,'例_生成'!F6&gt;0,'例_生成'!G6&gt;0,'例_生成'!H6&gt;0,MOD('例_生成'!H6,1)=0,'例_生成'!E6=INDEX('例_原材'!$E$6:$E$35,MATCH('例_生成'!B6,'例_原材'!$H$6:$H$35,0)),'例_生成'!F6=INDEX('例_原材'!$F$6:$F$35,MATCH('例_生成'!B6,'例_原材'!$H$6:$H$35,0)),'例_生成'!I6=INDEX('例_原材'!$K$6:$K$35,MATCH('例_生成'!B6,'例_原材'!$H$6:$H$35,0)),ISNUMBER('例_生成'!J6),'例_生成'!J6&gt;=0,'例_生成'!J6&lt;='例_生成'!H6,MOD('例_生成'!J6,1)=0,OR('例_生成'!J6=0,'例_生成'!K6&lt;&gt;""),OR(AND('例_生成'!D6="廃棄端材",'例_生成'!L6="廃棄",'例_生成'!J6=0),AND('例_生成'!D6&lt;&gt;"廃棄端材",'例_生成'!L6="使用可")),OR('例_生成'!M6="理論",'例_生成'!M6="実測",'例_生成'!M6="対象外"),OR('例_生成'!M6&lt;&gt;"実測",AND(ISNUMBER('例_生成'!N6),'例_生成'!N6&gt;0)),'例_生成'!P6&lt;&gt;"",'例_生成'!Q6&lt;&gt;"",'例_生成'!R6&lt;&gt;"",'例_生成'!S6&lt;&gt;"",'例_生成'!T6&lt;&gt;"",OR('例_生成'!O6="kg",'例_生成'!O6="m3",'例_生成'!O6="m2",'例_生成'!O6="本",'例_生成'!O6="枚",AND('例_生成'!O6="対象外",'例_生成'!D6="廃棄端材")),OR(INDEX('例_原材'!$B$6:$B$35,MATCH('例_生成'!B6,'例_原材'!$H$6:$H$35,0))&lt;&gt;"鋼材",AND(ISNUMBER(INDEX('例_原材'!$N$6:$N$35,MATCH('例_生成'!B6,'例_原材'!$H$6:$H$35,0))),INDEX('例_原材'!$N$6:$N$35,MATCH('例_生成'!B6,'例_原材'!$H$6:$H$35,0))&gt;0))),"入力OK","要確認"),"要確認"))</x:f>
        <x:v>入力OK</x:v>
      </x:c>
      <x:c r="S6" s="18" t="n">
        <x:f>IF('例_生成'!A6="","",'例_生成'!G6*'例_生成'!H6)</x:f>
        <x:v>4000</x:v>
      </x:c>
      <x:c r="T6" s="18" t="n">
        <x:f>IF('例_生成'!A6="","",'例_生成'!J6)</x:f>
        <x:v>2</x:v>
      </x:c>
    </x:row>
    <x:row r="7" ht="38" customHeight="1">
      <x:c r="A7" s="4" t="str">
        <x:f>IF('例_生成'!A7="","",'例_生成'!A7)</x:f>
        <x:v>S-E01</x:v>
      </x:c>
      <x:c r="B7" s="4" t="str">
        <x:f>IF('例_生成'!A7="","",IFERROR(INDEX('例_原材'!$A$6:$A$35,MATCH('例_生成'!B7,'例_原材'!$H$6:$H$35,0)),""))</x:f>
        <x:v>S01</x:v>
      </x:c>
      <x:c r="C7" s="4" t="str">
        <x:f>IF('例_生成'!A7="","",IFERROR(INDEX('例_原材'!$C$6:$C$35,MATCH('例_生成'!B7,'例_原材'!$H$6:$H$35,0)),""))</x:f>
        <x:v>炭素鋼</x:v>
      </x:c>
      <x:c r="D7" s="4" t="str">
        <x:f>IF('例_生成'!A7="","",IFERROR(INDEX('例_原材'!$D$6:$D$35,MATCH('例_生成'!B7,'例_原材'!$H$6:$H$35,0)),""))</x:f>
        <x:v>SS400</x:v>
      </x:c>
      <x:c r="E7" s="4" t="str">
        <x:f>IF('例_生成'!A7="","",'例_生成'!E7&amp;"×"&amp;'例_生成'!F7&amp;"×"&amp;'例_生成'!G7)</x:f>
        <x:v>16×25×1994</x:v>
      </x:c>
      <x:c r="F7" s="4" t="str">
        <x:f>IF('例_生成'!A7="","",'例_生成'!B7)</x:f>
        <x:v>S-R01</x:v>
      </x:c>
      <x:c r="G7" s="4" t="str">
        <x:f>IF('例_生成'!A7="","",'例_生成'!C7)</x:f>
        <x:v>S-C01</x:v>
      </x:c>
      <x:c r="H7" s="4" t="str">
        <x:f>IF('例_生成'!A7="","",'例_生成'!D7)</x:f>
        <x:v>再利用端材</x:v>
      </x:c>
      <x:c r="I7" s="4" t="n">
        <x:f>IF('例_生成'!A7="","",'例_生成'!H7)</x:f>
        <x:v>1</x:v>
      </x:c>
      <x:c r="J7" s="4" t="str">
        <x:f>IF('例_生成'!A7="","",'例_生成'!I7)</x:f>
        <x:v>本</x:v>
      </x:c>
      <x:c r="K7" s="4" t="str">
        <x:f>IF('例_生成'!A7="","",IF(OR('例_生成'!D7="再利用端材",'例_生成'!D7="廃棄端材"),E7,"対象外"))</x:f>
        <x:v>16×25×1994</x:v>
      </x:c>
      <x:c r="L7" s="25" t="n">
        <x:f>IF('例_生成'!A7="","",IFERROR(IF(AND(INDEX('例_原材'!$B$6:$B$35,MATCH('例_生成'!B7,'例_原材'!$H$6:$H$35,0))="鋼材",ISNUMBER(INDEX('例_原材'!$N$6:$N$35,MATCH('例_生成'!B7,'例_原材'!$H$6:$H$35,0))),INDEX('例_原材'!$N$6:$N$35,MATCH('例_生成'!B7,'例_原材'!$H$6:$H$35,0))&gt;0),'例_生成'!G7/'設定'!$B$6*'例_生成'!H7*INDEX('例_原材'!$N$6:$N$35,MATCH('例_生成'!B7,'例_原材'!$H$6:$H$35,0)),""),""))</x:f>
        <x:v>6.26116</x:v>
      </x:c>
      <x:c r="M7" s="25" t="str">
        <x:f>IF('例_生成'!A7="","",IF(ISNUMBER('例_生成'!N7),'例_生成'!N7,""))</x:f>
      </x:c>
      <x:c r="N7" s="29" t="str">
        <x:f>IF('例_生成'!A7="","",IFERROR(IF(INDEX('例_原材'!$B$6:$B$35,MATCH('例_生成'!B7,'例_原材'!$H$6:$H$35,0))="木材",'例_生成'!E7*'例_生成'!F7*'例_生成'!G7*'例_生成'!H7/'設定'!$B$6^3,""),""))</x:f>
      </x:c>
      <x:c r="O7" s="33" t="str">
        <x:f>IF('例_生成'!A7="","",IFERROR(IF(INDEX('例_原材'!$B$6:$B$35,MATCH('例_生成'!B7,'例_原材'!$H$6:$H$35,0))="建材",'例_生成'!F7*'例_生成'!G7*'例_生成'!H7/'設定'!$B$6^2,""),""))</x:f>
      </x:c>
      <x:c r="P7" s="4" t="str">
        <x:f>IF('例_生成'!A7="","",'例_生成'!O7)</x:f>
        <x:v>kg</x:v>
      </x:c>
      <x:c r="Q7" s="4" t="n">
        <x:f>IF('例_生成'!A7="","",IF(AND(R7="入力OK",'例_生成'!L7="使用可",OR('例_生成'!D7="加工品",'例_生成'!D7="再利用端材")),'例_生成'!H7-'例_生成'!J7,0))</x:f>
        <x:v>0</x:v>
      </x:c>
      <x:c r="R7" s="4" t="str">
        <x:f>IF('例_生成'!A7="","",IFERROR(IF(AND(OR('例_生成'!N7="",AND(ISNUMBER('例_生成'!N7),'例_生成'!N7&gt;0)),COUNTIF('例_生成'!$A$6:$A$65,'例_生成'!A7)=1,COUNTIF('例_原材'!$H$6:$H$35,'例_生成'!B7)=1,'例_生成'!C7=INDEX('例_原材'!$I$6:$I$35,MATCH('例_生成'!B7,'例_原材'!$H$6:$H$35,0)),INDEX('例_原材'!$R$6:$R$35,MATCH('例_生成'!B7,'例_原材'!$H$6:$H$35,0))="確認済",OR('例_生成'!D7="加工品",'例_生成'!D7="再利用端材",'例_生成'!D7="廃棄端材"),COUNT('例_生成'!E7:'例_生成'!H7)=4,'例_生成'!E7&gt;0,'例_生成'!F7&gt;0,'例_生成'!G7&gt;0,'例_生成'!H7&gt;0,MOD('例_生成'!H7,1)=0,'例_生成'!E7=INDEX('例_原材'!$E$6:$E$35,MATCH('例_生成'!B7,'例_原材'!$H$6:$H$35,0)),'例_生成'!F7=INDEX('例_原材'!$F$6:$F$35,MATCH('例_生成'!B7,'例_原材'!$H$6:$H$35,0)),'例_生成'!I7=INDEX('例_原材'!$K$6:$K$35,MATCH('例_生成'!B7,'例_原材'!$H$6:$H$35,0)),ISNUMBER('例_生成'!J7),'例_生成'!J7&gt;=0,'例_生成'!J7&lt;='例_生成'!H7,MOD('例_生成'!J7,1)=0,OR('例_生成'!J7=0,'例_生成'!K7&lt;&gt;""),OR(AND('例_生成'!D7="廃棄端材",'例_生成'!L7="廃棄",'例_生成'!J7=0),AND('例_生成'!D7&lt;&gt;"廃棄端材",'例_生成'!L7="使用可")),OR('例_生成'!M7="理論",'例_生成'!M7="実測",'例_生成'!M7="対象外"),OR('例_生成'!M7&lt;&gt;"実測",AND(ISNUMBER('例_生成'!N7),'例_生成'!N7&gt;0)),'例_生成'!P7&lt;&gt;"",'例_生成'!Q7&lt;&gt;"",'例_生成'!R7&lt;&gt;"",'例_生成'!S7&lt;&gt;"",'例_生成'!T7&lt;&gt;"",OR('例_生成'!O7="kg",'例_生成'!O7="m3",'例_生成'!O7="m2",'例_生成'!O7="本",'例_生成'!O7="枚",AND('例_生成'!O7="対象外",'例_生成'!D7="廃棄端材")),OR(INDEX('例_原材'!$B$6:$B$35,MATCH('例_生成'!B7,'例_原材'!$H$6:$H$35,0))&lt;&gt;"鋼材",AND(ISNUMBER(INDEX('例_原材'!$N$6:$N$35,MATCH('例_生成'!B7,'例_原材'!$H$6:$H$35,0))),INDEX('例_原材'!$N$6:$N$35,MATCH('例_生成'!B7,'例_原材'!$H$6:$H$35,0))&gt;0))),"入力OK","要確認"),"要確認"))</x:f>
        <x:v>入力OK</x:v>
      </x:c>
      <x:c r="S7" s="4" t="n">
        <x:f>IF('例_生成'!A7="","",'例_生成'!G7*'例_生成'!H7)</x:f>
        <x:v>1994</x:v>
      </x:c>
      <x:c r="T7" s="4" t="n">
        <x:f>IF('例_生成'!A7="","",'例_生成'!J7)</x:f>
        <x:v>1</x:v>
      </x:c>
    </x:row>
    <x:row r="8" ht="38" customHeight="1">
      <x:c r="A8" s="18" t="str">
        <x:f>IF('例_生成'!A8="","",'例_生成'!A8)</x:f>
        <x:v>S-P02</x:v>
      </x:c>
      <x:c r="B8" s="18" t="str">
        <x:f>IF('例_生成'!A8="","",IFERROR(INDEX('例_原材'!$A$6:$A$35,MATCH('例_生成'!B8,'例_原材'!$H$6:$H$35,0)),""))</x:f>
        <x:v>S01</x:v>
      </x:c>
      <x:c r="C8" s="18" t="str">
        <x:f>IF('例_生成'!A8="","",IFERROR(INDEX('例_原材'!$C$6:$C$35,MATCH('例_生成'!B8,'例_原材'!$H$6:$H$35,0)),""))</x:f>
        <x:v>炭素鋼</x:v>
      </x:c>
      <x:c r="D8" s="18" t="str">
        <x:f>IF('例_生成'!A8="","",IFERROR(INDEX('例_原材'!$D$6:$D$35,MATCH('例_生成'!B8,'例_原材'!$H$6:$H$35,0)),""))</x:f>
        <x:v>SS400</x:v>
      </x:c>
      <x:c r="E8" s="18" t="str">
        <x:f>IF('例_生成'!A8="","",'例_生成'!E8&amp;"×"&amp;'例_生成'!F8&amp;"×"&amp;'例_生成'!G8)</x:f>
        <x:v>16×25×1500</x:v>
      </x:c>
      <x:c r="F8" s="18" t="str">
        <x:f>IF('例_生成'!A8="","",'例_生成'!B8)</x:f>
        <x:v>S-R02</x:v>
      </x:c>
      <x:c r="G8" s="18" t="str">
        <x:f>IF('例_生成'!A8="","",'例_生成'!C8)</x:f>
        <x:v>S-C02</x:v>
      </x:c>
      <x:c r="H8" s="18" t="str">
        <x:f>IF('例_生成'!A8="","",'例_生成'!D8)</x:f>
        <x:v>加工品</x:v>
      </x:c>
      <x:c r="I8" s="18" t="n">
        <x:f>IF('例_生成'!A8="","",'例_生成'!H8)</x:f>
        <x:v>2</x:v>
      </x:c>
      <x:c r="J8" s="18" t="str">
        <x:f>IF('例_生成'!A8="","",'例_生成'!I8)</x:f>
        <x:v>本</x:v>
      </x:c>
      <x:c r="K8" s="18" t="str">
        <x:f>IF('例_生成'!A8="","",IF(OR('例_生成'!D8="再利用端材",'例_生成'!D8="廃棄端材"),E8,"対象外"))</x:f>
        <x:v>対象外</x:v>
      </x:c>
      <x:c r="L8" s="24" t="n">
        <x:f>IF('例_生成'!A8="","",IFERROR(IF(AND(INDEX('例_原材'!$B$6:$B$35,MATCH('例_生成'!B8,'例_原材'!$H$6:$H$35,0))="鋼材",ISNUMBER(INDEX('例_原材'!$N$6:$N$35,MATCH('例_生成'!B8,'例_原材'!$H$6:$H$35,0))),INDEX('例_原材'!$N$6:$N$35,MATCH('例_生成'!B8,'例_原材'!$H$6:$H$35,0))&gt;0),'例_生成'!G8/'設定'!$B$6*'例_生成'!H8*INDEX('例_原材'!$N$6:$N$35,MATCH('例_生成'!B8,'例_原材'!$H$6:$H$35,0)),""),""))</x:f>
        <x:v>9.42</x:v>
      </x:c>
      <x:c r="M8" s="24" t="str">
        <x:f>IF('例_生成'!A8="","",IF(ISNUMBER('例_生成'!N8),'例_生成'!N8,""))</x:f>
      </x:c>
      <x:c r="N8" s="28" t="str">
        <x:f>IF('例_生成'!A8="","",IFERROR(IF(INDEX('例_原材'!$B$6:$B$35,MATCH('例_生成'!B8,'例_原材'!$H$6:$H$35,0))="木材",'例_生成'!E8*'例_生成'!F8*'例_生成'!G8*'例_生成'!H8/'設定'!$B$6^3,""),""))</x:f>
      </x:c>
      <x:c r="O8" s="32" t="str">
        <x:f>IF('例_生成'!A8="","",IFERROR(IF(INDEX('例_原材'!$B$6:$B$35,MATCH('例_生成'!B8,'例_原材'!$H$6:$H$35,0))="建材",'例_生成'!F8*'例_生成'!G8*'例_生成'!H8/'設定'!$B$6^2,""),""))</x:f>
      </x:c>
      <x:c r="P8" s="18" t="str">
        <x:f>IF('例_生成'!A8="","",'例_生成'!O8)</x:f>
        <x:v>kg</x:v>
      </x:c>
      <x:c r="Q8" s="18" t="n">
        <x:f>IF('例_生成'!A8="","",IF(AND(R8="入力OK",'例_生成'!L8="使用可",OR('例_生成'!D8="加工品",'例_生成'!D8="再利用端材")),'例_生成'!H8-'例_生成'!J8,0))</x:f>
        <x:v>0</x:v>
      </x:c>
      <x:c r="R8" s="18" t="str">
        <x:f>IF('例_生成'!A8="","",IFERROR(IF(AND(OR('例_生成'!N8="",AND(ISNUMBER('例_生成'!N8),'例_生成'!N8&gt;0)),COUNTIF('例_生成'!$A$6:$A$65,'例_生成'!A8)=1,COUNTIF('例_原材'!$H$6:$H$35,'例_生成'!B8)=1,'例_生成'!C8=INDEX('例_原材'!$I$6:$I$35,MATCH('例_生成'!B8,'例_原材'!$H$6:$H$35,0)),INDEX('例_原材'!$R$6:$R$35,MATCH('例_生成'!B8,'例_原材'!$H$6:$H$35,0))="確認済",OR('例_生成'!D8="加工品",'例_生成'!D8="再利用端材",'例_生成'!D8="廃棄端材"),COUNT('例_生成'!E8:'例_生成'!H8)=4,'例_生成'!E8&gt;0,'例_生成'!F8&gt;0,'例_生成'!G8&gt;0,'例_生成'!H8&gt;0,MOD('例_生成'!H8,1)=0,'例_生成'!E8=INDEX('例_原材'!$E$6:$E$35,MATCH('例_生成'!B8,'例_原材'!$H$6:$H$35,0)),'例_生成'!F8=INDEX('例_原材'!$F$6:$F$35,MATCH('例_生成'!B8,'例_原材'!$H$6:$H$35,0)),'例_生成'!I8=INDEX('例_原材'!$K$6:$K$35,MATCH('例_生成'!B8,'例_原材'!$H$6:$H$35,0)),ISNUMBER('例_生成'!J8),'例_生成'!J8&gt;=0,'例_生成'!J8&lt;='例_生成'!H8,MOD('例_生成'!J8,1)=0,OR('例_生成'!J8=0,'例_生成'!K8&lt;&gt;""),OR(AND('例_生成'!D8="廃棄端材",'例_生成'!L8="廃棄",'例_生成'!J8=0),AND('例_生成'!D8&lt;&gt;"廃棄端材",'例_生成'!L8="使用可")),OR('例_生成'!M8="理論",'例_生成'!M8="実測",'例_生成'!M8="対象外"),OR('例_生成'!M8&lt;&gt;"実測",AND(ISNUMBER('例_生成'!N8),'例_生成'!N8&gt;0)),'例_生成'!P8&lt;&gt;"",'例_生成'!Q8&lt;&gt;"",'例_生成'!R8&lt;&gt;"",'例_生成'!S8&lt;&gt;"",'例_生成'!T8&lt;&gt;"",OR('例_生成'!O8="kg",'例_生成'!O8="m3",'例_生成'!O8="m2",'例_生成'!O8="本",'例_生成'!O8="枚",AND('例_生成'!O8="対象外",'例_生成'!D8="廃棄端材")),OR(INDEX('例_原材'!$B$6:$B$35,MATCH('例_生成'!B8,'例_原材'!$H$6:$H$35,0))&lt;&gt;"鋼材",AND(ISNUMBER(INDEX('例_原材'!$N$6:$N$35,MATCH('例_生成'!B8,'例_原材'!$H$6:$H$35,0))),INDEX('例_原材'!$N$6:$N$35,MATCH('例_生成'!B8,'例_原材'!$H$6:$H$35,0))&gt;0))),"入力OK","要確認"),"要確認"))</x:f>
        <x:v>入力OK</x:v>
      </x:c>
      <x:c r="S8" s="18" t="n">
        <x:f>IF('例_生成'!A8="","",'例_生成'!G8*'例_生成'!H8)</x:f>
        <x:v>3000</x:v>
      </x:c>
      <x:c r="T8" s="18" t="n">
        <x:f>IF('例_生成'!A8="","",'例_生成'!J8)</x:f>
        <x:v>2</x:v>
      </x:c>
    </x:row>
    <x:row r="9" ht="38" customHeight="1">
      <x:c r="A9" s="4" t="str">
        <x:f>IF('例_生成'!A9="","",'例_生成'!A9)</x:f>
        <x:v>S-D01</x:v>
      </x:c>
      <x:c r="B9" s="4" t="str">
        <x:f>IF('例_生成'!A9="","",IFERROR(INDEX('例_原材'!$A$6:$A$35,MATCH('例_生成'!B9,'例_原材'!$H$6:$H$35,0)),""))</x:f>
        <x:v>S01</x:v>
      </x:c>
      <x:c r="C9" s="4" t="str">
        <x:f>IF('例_生成'!A9="","",IFERROR(INDEX('例_原材'!$C$6:$C$35,MATCH('例_生成'!B9,'例_原材'!$H$6:$H$35,0)),""))</x:f>
        <x:v>炭素鋼</x:v>
      </x:c>
      <x:c r="D9" s="4" t="str">
        <x:f>IF('例_生成'!A9="","",IFERROR(INDEX('例_原材'!$D$6:$D$35,MATCH('例_生成'!B9,'例_原材'!$H$6:$H$35,0)),""))</x:f>
        <x:v>SS400</x:v>
      </x:c>
      <x:c r="E9" s="4" t="str">
        <x:f>IF('例_生成'!A9="","",'例_生成'!E9&amp;"×"&amp;'例_生成'!F9&amp;"×"&amp;'例_生成'!G9)</x:f>
        <x:v>16×25×994</x:v>
      </x:c>
      <x:c r="F9" s="4" t="str">
        <x:f>IF('例_生成'!A9="","",'例_生成'!B9)</x:f>
        <x:v>S-R02</x:v>
      </x:c>
      <x:c r="G9" s="4" t="str">
        <x:f>IF('例_生成'!A9="","",'例_生成'!C9)</x:f>
        <x:v>S-C02</x:v>
      </x:c>
      <x:c r="H9" s="4" t="str">
        <x:f>IF('例_生成'!A9="","",'例_生成'!D9)</x:f>
        <x:v>廃棄端材</x:v>
      </x:c>
      <x:c r="I9" s="4" t="n">
        <x:f>IF('例_生成'!A9="","",'例_生成'!H9)</x:f>
        <x:v>1</x:v>
      </x:c>
      <x:c r="J9" s="4" t="str">
        <x:f>IF('例_生成'!A9="","",'例_生成'!I9)</x:f>
        <x:v>本</x:v>
      </x:c>
      <x:c r="K9" s="4" t="str">
        <x:f>IF('例_生成'!A9="","",IF(OR('例_生成'!D9="再利用端材",'例_生成'!D9="廃棄端材"),E9,"対象外"))</x:f>
        <x:v>16×25×994</x:v>
      </x:c>
      <x:c r="L9" s="25" t="n">
        <x:f>IF('例_生成'!A9="","",IFERROR(IF(AND(INDEX('例_原材'!$B$6:$B$35,MATCH('例_生成'!B9,'例_原材'!$H$6:$H$35,0))="鋼材",ISNUMBER(INDEX('例_原材'!$N$6:$N$35,MATCH('例_生成'!B9,'例_原材'!$H$6:$H$35,0))),INDEX('例_原材'!$N$6:$N$35,MATCH('例_生成'!B9,'例_原材'!$H$6:$H$35,0))&gt;0),'例_生成'!G9/'設定'!$B$6*'例_生成'!H9*INDEX('例_原材'!$N$6:$N$35,MATCH('例_生成'!B9,'例_原材'!$H$6:$H$35,0)),""),""))</x:f>
        <x:v>3.12116</x:v>
      </x:c>
      <x:c r="M9" s="25" t="str">
        <x:f>IF('例_生成'!A9="","",IF(ISNUMBER('例_生成'!N9),'例_生成'!N9,""))</x:f>
      </x:c>
      <x:c r="N9" s="29" t="str">
        <x:f>IF('例_生成'!A9="","",IFERROR(IF(INDEX('例_原材'!$B$6:$B$35,MATCH('例_生成'!B9,'例_原材'!$H$6:$H$35,0))="木材",'例_生成'!E9*'例_生成'!F9*'例_生成'!G9*'例_生成'!H9/'設定'!$B$6^3,""),""))</x:f>
      </x:c>
      <x:c r="O9" s="33" t="str">
        <x:f>IF('例_生成'!A9="","",IFERROR(IF(INDEX('例_原材'!$B$6:$B$35,MATCH('例_生成'!B9,'例_原材'!$H$6:$H$35,0))="建材",'例_生成'!F9*'例_生成'!G9*'例_生成'!H9/'設定'!$B$6^2,""),""))</x:f>
      </x:c>
      <x:c r="P9" s="4" t="str">
        <x:f>IF('例_生成'!A9="","",'例_生成'!O9)</x:f>
        <x:v>対象外</x:v>
      </x:c>
      <x:c r="Q9" s="4" t="n">
        <x:f>IF('例_生成'!A9="","",IF(AND(R9="入力OK",'例_生成'!L9="使用可",OR('例_生成'!D9="加工品",'例_生成'!D9="再利用端材")),'例_生成'!H9-'例_生成'!J9,0))</x:f>
        <x:v>0</x:v>
      </x:c>
      <x:c r="R9" s="4" t="str">
        <x:f>IF('例_生成'!A9="","",IFERROR(IF(AND(OR('例_生成'!N9="",AND(ISNUMBER('例_生成'!N9),'例_生成'!N9&gt;0)),COUNTIF('例_生成'!$A$6:$A$65,'例_生成'!A9)=1,COUNTIF('例_原材'!$H$6:$H$35,'例_生成'!B9)=1,'例_生成'!C9=INDEX('例_原材'!$I$6:$I$35,MATCH('例_生成'!B9,'例_原材'!$H$6:$H$35,0)),INDEX('例_原材'!$R$6:$R$35,MATCH('例_生成'!B9,'例_原材'!$H$6:$H$35,0))="確認済",OR('例_生成'!D9="加工品",'例_生成'!D9="再利用端材",'例_生成'!D9="廃棄端材"),COUNT('例_生成'!E9:'例_生成'!H9)=4,'例_生成'!E9&gt;0,'例_生成'!F9&gt;0,'例_生成'!G9&gt;0,'例_生成'!H9&gt;0,MOD('例_生成'!H9,1)=0,'例_生成'!E9=INDEX('例_原材'!$E$6:$E$35,MATCH('例_生成'!B9,'例_原材'!$H$6:$H$35,0)),'例_生成'!F9=INDEX('例_原材'!$F$6:$F$35,MATCH('例_生成'!B9,'例_原材'!$H$6:$H$35,0)),'例_生成'!I9=INDEX('例_原材'!$K$6:$K$35,MATCH('例_生成'!B9,'例_原材'!$H$6:$H$35,0)),ISNUMBER('例_生成'!J9),'例_生成'!J9&gt;=0,'例_生成'!J9&lt;='例_生成'!H9,MOD('例_生成'!J9,1)=0,OR('例_生成'!J9=0,'例_生成'!K9&lt;&gt;""),OR(AND('例_生成'!D9="廃棄端材",'例_生成'!L9="廃棄",'例_生成'!J9=0),AND('例_生成'!D9&lt;&gt;"廃棄端材",'例_生成'!L9="使用可")),OR('例_生成'!M9="理論",'例_生成'!M9="実測",'例_生成'!M9="対象外"),OR('例_生成'!M9&lt;&gt;"実測",AND(ISNUMBER('例_生成'!N9),'例_生成'!N9&gt;0)),'例_生成'!P9&lt;&gt;"",'例_生成'!Q9&lt;&gt;"",'例_生成'!R9&lt;&gt;"",'例_生成'!S9&lt;&gt;"",'例_生成'!T9&lt;&gt;"",OR('例_生成'!O9="kg",'例_生成'!O9="m3",'例_生成'!O9="m2",'例_生成'!O9="本",'例_生成'!O9="枚",AND('例_生成'!O9="対象外",'例_生成'!D9="廃棄端材")),OR(INDEX('例_原材'!$B$6:$B$35,MATCH('例_生成'!B9,'例_原材'!$H$6:$H$35,0))&lt;&gt;"鋼材",AND(ISNUMBER(INDEX('例_原材'!$N$6:$N$35,MATCH('例_生成'!B9,'例_原材'!$H$6:$H$35,0))),INDEX('例_原材'!$N$6:$N$35,MATCH('例_生成'!B9,'例_原材'!$H$6:$H$35,0))&gt;0))),"入力OK","要確認"),"要確認"))</x:f>
        <x:v>入力OK</x:v>
      </x:c>
      <x:c r="S9" s="4" t="n">
        <x:f>IF('例_生成'!A9="","",'例_生成'!G9*'例_生成'!H9)</x:f>
        <x:v>994</x:v>
      </x:c>
      <x:c r="T9" s="4" t="n">
        <x:f>IF('例_生成'!A9="","",'例_生成'!J9)</x:f>
        <x:v>0</x:v>
      </x:c>
    </x:row>
    <x:row r="10" ht="38" customHeight="1">
      <x:c r="A10" s="18" t="str">
        <x:f>IF('例_生成'!A10="","",'例_生成'!A10)</x:f>
        <x:v>W-P01</x:v>
      </x:c>
      <x:c r="B10" s="18" t="str">
        <x:f>IF('例_生成'!A10="","",IFERROR(INDEX('例_原材'!$A$6:$A$35,MATCH('例_生成'!B10,'例_原材'!$H$6:$H$35,0)),""))</x:f>
        <x:v>W01</x:v>
      </x:c>
      <x:c r="C10" s="18" t="str">
        <x:f>IF('例_生成'!A10="","",IFERROR(INDEX('例_原材'!$C$6:$C$35,MATCH('例_生成'!B10,'例_原材'!$H$6:$H$35,0)),""))</x:f>
        <x:v>スギ</x:v>
      </x:c>
      <x:c r="D10" s="18" t="str">
        <x:f>IF('例_生成'!A10="","",IFERROR(INDEX('例_原材'!$D$6:$D$35,MATCH('例_生成'!B10,'例_原材'!$H$6:$H$35,0)),""))</x:f>
        <x:v>社内A（架空）</x:v>
      </x:c>
      <x:c r="E10" s="18" t="str">
        <x:f>IF('例_生成'!A10="","",'例_生成'!E10&amp;"×"&amp;'例_生成'!F10&amp;"×"&amp;'例_生成'!G10)</x:f>
        <x:v>90×90×1500</x:v>
      </x:c>
      <x:c r="F10" s="18" t="str">
        <x:f>IF('例_生成'!A10="","",'例_生成'!B10)</x:f>
        <x:v>W-R01</x:v>
      </x:c>
      <x:c r="G10" s="18" t="str">
        <x:f>IF('例_生成'!A10="","",'例_生成'!C10)</x:f>
        <x:v>W-C01</x:v>
      </x:c>
      <x:c r="H10" s="18" t="str">
        <x:f>IF('例_生成'!A10="","",'例_生成'!D10)</x:f>
        <x:v>加工品</x:v>
      </x:c>
      <x:c r="I10" s="18" t="n">
        <x:f>IF('例_生成'!A10="","",'例_生成'!H10)</x:f>
        <x:v>2</x:v>
      </x:c>
      <x:c r="J10" s="18" t="str">
        <x:f>IF('例_生成'!A10="","",'例_生成'!I10)</x:f>
        <x:v>本</x:v>
      </x:c>
      <x:c r="K10" s="18" t="str">
        <x:f>IF('例_生成'!A10="","",IF(OR('例_生成'!D10="再利用端材",'例_生成'!D10="廃棄端材"),E10,"対象外"))</x:f>
        <x:v>対象外</x:v>
      </x:c>
      <x:c r="L10" s="24" t="str">
        <x:f>IF('例_生成'!A10="","",IFERROR(IF(AND(INDEX('例_原材'!$B$6:$B$35,MATCH('例_生成'!B10,'例_原材'!$H$6:$H$35,0))="鋼材",ISNUMBER(INDEX('例_原材'!$N$6:$N$35,MATCH('例_生成'!B10,'例_原材'!$H$6:$H$35,0))),INDEX('例_原材'!$N$6:$N$35,MATCH('例_生成'!B10,'例_原材'!$H$6:$H$35,0))&gt;0),'例_生成'!G10/'設定'!$B$6*'例_生成'!H10*INDEX('例_原材'!$N$6:$N$35,MATCH('例_生成'!B10,'例_原材'!$H$6:$H$35,0)),""),""))</x:f>
      </x:c>
      <x:c r="M10" s="24" t="str">
        <x:f>IF('例_生成'!A10="","",IF(ISNUMBER('例_生成'!N10),'例_生成'!N10,""))</x:f>
      </x:c>
      <x:c r="N10" s="28" t="n">
        <x:f>IF('例_生成'!A10="","",IFERROR(IF(INDEX('例_原材'!$B$6:$B$35,MATCH('例_生成'!B10,'例_原材'!$H$6:$H$35,0))="木材",'例_生成'!E10*'例_生成'!F10*'例_生成'!G10*'例_生成'!H10/'設定'!$B$6^3,""),""))</x:f>
        <x:v>0.0243</x:v>
      </x:c>
      <x:c r="O10" s="32" t="str">
        <x:f>IF('例_生成'!A10="","",IFERROR(IF(INDEX('例_原材'!$B$6:$B$35,MATCH('例_生成'!B10,'例_原材'!$H$6:$H$35,0))="建材",'例_生成'!F10*'例_生成'!G10*'例_生成'!H10/'設定'!$B$6^2,""),""))</x:f>
      </x:c>
      <x:c r="P10" s="18" t="str">
        <x:f>IF('例_生成'!A10="","",'例_生成'!O10)</x:f>
        <x:v>m3</x:v>
      </x:c>
      <x:c r="Q10" s="18" t="n">
        <x:f>IF('例_生成'!A10="","",IF(AND(R10="入力OK",'例_生成'!L10="使用可",OR('例_生成'!D10="加工品",'例_生成'!D10="再利用端材")),'例_生成'!H10-'例_生成'!J10,0))</x:f>
        <x:v>2</x:v>
      </x:c>
      <x:c r="R10" s="18" t="str">
        <x:f>IF('例_生成'!A10="","",IFERROR(IF(AND(OR('例_生成'!N10="",AND(ISNUMBER('例_生成'!N10),'例_生成'!N10&gt;0)),COUNTIF('例_生成'!$A$6:$A$65,'例_生成'!A10)=1,COUNTIF('例_原材'!$H$6:$H$35,'例_生成'!B10)=1,'例_生成'!C10=INDEX('例_原材'!$I$6:$I$35,MATCH('例_生成'!B10,'例_原材'!$H$6:$H$35,0)),INDEX('例_原材'!$R$6:$R$35,MATCH('例_生成'!B10,'例_原材'!$H$6:$H$35,0))="確認済",OR('例_生成'!D10="加工品",'例_生成'!D10="再利用端材",'例_生成'!D10="廃棄端材"),COUNT('例_生成'!E10:'例_生成'!H10)=4,'例_生成'!E10&gt;0,'例_生成'!F10&gt;0,'例_生成'!G10&gt;0,'例_生成'!H10&gt;0,MOD('例_生成'!H10,1)=0,'例_生成'!E10=INDEX('例_原材'!$E$6:$E$35,MATCH('例_生成'!B10,'例_原材'!$H$6:$H$35,0)),'例_生成'!F10=INDEX('例_原材'!$F$6:$F$35,MATCH('例_生成'!B10,'例_原材'!$H$6:$H$35,0)),'例_生成'!I10=INDEX('例_原材'!$K$6:$K$35,MATCH('例_生成'!B10,'例_原材'!$H$6:$H$35,0)),ISNUMBER('例_生成'!J10),'例_生成'!J10&gt;=0,'例_生成'!J10&lt;='例_生成'!H10,MOD('例_生成'!J10,1)=0,OR('例_生成'!J10=0,'例_生成'!K10&lt;&gt;""),OR(AND('例_生成'!D10="廃棄端材",'例_生成'!L10="廃棄",'例_生成'!J10=0),AND('例_生成'!D10&lt;&gt;"廃棄端材",'例_生成'!L10="使用可")),OR('例_生成'!M10="理論",'例_生成'!M10="実測",'例_生成'!M10="対象外"),OR('例_生成'!M10&lt;&gt;"実測",AND(ISNUMBER('例_生成'!N10),'例_生成'!N10&gt;0)),'例_生成'!P10&lt;&gt;"",'例_生成'!Q10&lt;&gt;"",'例_生成'!R10&lt;&gt;"",'例_生成'!S10&lt;&gt;"",'例_生成'!T10&lt;&gt;"",OR('例_生成'!O10="kg",'例_生成'!O10="m3",'例_生成'!O10="m2",'例_生成'!O10="本",'例_生成'!O10="枚",AND('例_生成'!O10="対象外",'例_生成'!D10="廃棄端材")),OR(INDEX('例_原材'!$B$6:$B$35,MATCH('例_生成'!B10,'例_原材'!$H$6:$H$35,0))&lt;&gt;"鋼材",AND(ISNUMBER(INDEX('例_原材'!$N$6:$N$35,MATCH('例_生成'!B10,'例_原材'!$H$6:$H$35,0))),INDEX('例_原材'!$N$6:$N$35,MATCH('例_生成'!B10,'例_原材'!$H$6:$H$35,0))&gt;0))),"入力OK","要確認"),"要確認"))</x:f>
        <x:v>入力OK</x:v>
      </x:c>
      <x:c r="S10" s="18" t="n">
        <x:f>IF('例_生成'!A10="","",'例_生成'!G10*'例_生成'!H10)</x:f>
        <x:v>3000</x:v>
      </x:c>
      <x:c r="T10" s="18" t="n">
        <x:f>IF('例_生成'!A10="","",'例_生成'!J10)</x:f>
        <x:v>0</x:v>
      </x:c>
    </x:row>
    <x:row r="11" ht="38" customHeight="1">
      <x:c r="A11" s="4" t="str">
        <x:f>IF('例_生成'!A11="","",'例_生成'!A11)</x:f>
        <x:v>W-E01</x:v>
      </x:c>
      <x:c r="B11" s="4" t="str">
        <x:f>IF('例_生成'!A11="","",IFERROR(INDEX('例_原材'!$A$6:$A$35,MATCH('例_生成'!B11,'例_原材'!$H$6:$H$35,0)),""))</x:f>
        <x:v>W01</x:v>
      </x:c>
      <x:c r="C11" s="4" t="str">
        <x:f>IF('例_生成'!A11="","",IFERROR(INDEX('例_原材'!$C$6:$C$35,MATCH('例_生成'!B11,'例_原材'!$H$6:$H$35,0)),""))</x:f>
        <x:v>スギ</x:v>
      </x:c>
      <x:c r="D11" s="4" t="str">
        <x:f>IF('例_生成'!A11="","",IFERROR(INDEX('例_原材'!$D$6:$D$35,MATCH('例_生成'!B11,'例_原材'!$H$6:$H$35,0)),""))</x:f>
        <x:v>社内A（架空）</x:v>
      </x:c>
      <x:c r="E11" s="4" t="str">
        <x:f>IF('例_生成'!A11="","",'例_生成'!E11&amp;"×"&amp;'例_生成'!F11&amp;"×"&amp;'例_生成'!G11)</x:f>
        <x:v>90×90×994</x:v>
      </x:c>
      <x:c r="F11" s="4" t="str">
        <x:f>IF('例_生成'!A11="","",'例_生成'!B11)</x:f>
        <x:v>W-R01</x:v>
      </x:c>
      <x:c r="G11" s="4" t="str">
        <x:f>IF('例_生成'!A11="","",'例_生成'!C11)</x:f>
        <x:v>W-C01</x:v>
      </x:c>
      <x:c r="H11" s="4" t="str">
        <x:f>IF('例_生成'!A11="","",'例_生成'!D11)</x:f>
        <x:v>再利用端材</x:v>
      </x:c>
      <x:c r="I11" s="4" t="n">
        <x:f>IF('例_生成'!A11="","",'例_生成'!H11)</x:f>
        <x:v>1</x:v>
      </x:c>
      <x:c r="J11" s="4" t="str">
        <x:f>IF('例_生成'!A11="","",'例_生成'!I11)</x:f>
        <x:v>本</x:v>
      </x:c>
      <x:c r="K11" s="4" t="str">
        <x:f>IF('例_生成'!A11="","",IF(OR('例_生成'!D11="再利用端材",'例_生成'!D11="廃棄端材"),E11,"対象外"))</x:f>
        <x:v>90×90×994</x:v>
      </x:c>
      <x:c r="L11" s="25" t="str">
        <x:f>IF('例_生成'!A11="","",IFERROR(IF(AND(INDEX('例_原材'!$B$6:$B$35,MATCH('例_生成'!B11,'例_原材'!$H$6:$H$35,0))="鋼材",ISNUMBER(INDEX('例_原材'!$N$6:$N$35,MATCH('例_生成'!B11,'例_原材'!$H$6:$H$35,0))),INDEX('例_原材'!$N$6:$N$35,MATCH('例_生成'!B11,'例_原材'!$H$6:$H$35,0))&gt;0),'例_生成'!G11/'設定'!$B$6*'例_生成'!H11*INDEX('例_原材'!$N$6:$N$35,MATCH('例_生成'!B11,'例_原材'!$H$6:$H$35,0)),""),""))</x:f>
      </x:c>
      <x:c r="M11" s="25" t="str">
        <x:f>IF('例_生成'!A11="","",IF(ISNUMBER('例_生成'!N11),'例_生成'!N11,""))</x:f>
      </x:c>
      <x:c r="N11" s="29" t="n">
        <x:f>IF('例_生成'!A11="","",IFERROR(IF(INDEX('例_原材'!$B$6:$B$35,MATCH('例_生成'!B11,'例_原材'!$H$6:$H$35,0))="木材",'例_生成'!E11*'例_生成'!F11*'例_生成'!G11*'例_生成'!H11/'設定'!$B$6^3,""),""))</x:f>
        <x:v>0.0080514</x:v>
      </x:c>
      <x:c r="O11" s="33" t="str">
        <x:f>IF('例_生成'!A11="","",IFERROR(IF(INDEX('例_原材'!$B$6:$B$35,MATCH('例_生成'!B11,'例_原材'!$H$6:$H$35,0))="建材",'例_生成'!F11*'例_生成'!G11*'例_生成'!H11/'設定'!$B$6^2,""),""))</x:f>
      </x:c>
      <x:c r="P11" s="4" t="str">
        <x:f>IF('例_生成'!A11="","",'例_生成'!O11)</x:f>
        <x:v>m3</x:v>
      </x:c>
      <x:c r="Q11" s="4" t="n">
        <x:f>IF('例_生成'!A11="","",IF(AND(R11="入力OK",'例_生成'!L11="使用可",OR('例_生成'!D11="加工品",'例_生成'!D11="再利用端材")),'例_生成'!H11-'例_生成'!J11,0))</x:f>
        <x:v>1</x:v>
      </x:c>
      <x:c r="R11" s="4" t="str">
        <x:f>IF('例_生成'!A11="","",IFERROR(IF(AND(OR('例_生成'!N11="",AND(ISNUMBER('例_生成'!N11),'例_生成'!N11&gt;0)),COUNTIF('例_生成'!$A$6:$A$65,'例_生成'!A11)=1,COUNTIF('例_原材'!$H$6:$H$35,'例_生成'!B11)=1,'例_生成'!C11=INDEX('例_原材'!$I$6:$I$35,MATCH('例_生成'!B11,'例_原材'!$H$6:$H$35,0)),INDEX('例_原材'!$R$6:$R$35,MATCH('例_生成'!B11,'例_原材'!$H$6:$H$35,0))="確認済",OR('例_生成'!D11="加工品",'例_生成'!D11="再利用端材",'例_生成'!D11="廃棄端材"),COUNT('例_生成'!E11:'例_生成'!H11)=4,'例_生成'!E11&gt;0,'例_生成'!F11&gt;0,'例_生成'!G11&gt;0,'例_生成'!H11&gt;0,MOD('例_生成'!H11,1)=0,'例_生成'!E11=INDEX('例_原材'!$E$6:$E$35,MATCH('例_生成'!B11,'例_原材'!$H$6:$H$35,0)),'例_生成'!F11=INDEX('例_原材'!$F$6:$F$35,MATCH('例_生成'!B11,'例_原材'!$H$6:$H$35,0)),'例_生成'!I11=INDEX('例_原材'!$K$6:$K$35,MATCH('例_生成'!B11,'例_原材'!$H$6:$H$35,0)),ISNUMBER('例_生成'!J11),'例_生成'!J11&gt;=0,'例_生成'!J11&lt;='例_生成'!H11,MOD('例_生成'!J11,1)=0,OR('例_生成'!J11=0,'例_生成'!K11&lt;&gt;""),OR(AND('例_生成'!D11="廃棄端材",'例_生成'!L11="廃棄",'例_生成'!J11=0),AND('例_生成'!D11&lt;&gt;"廃棄端材",'例_生成'!L11="使用可")),OR('例_生成'!M11="理論",'例_生成'!M11="実測",'例_生成'!M11="対象外"),OR('例_生成'!M11&lt;&gt;"実測",AND(ISNUMBER('例_生成'!N11),'例_生成'!N11&gt;0)),'例_生成'!P11&lt;&gt;"",'例_生成'!Q11&lt;&gt;"",'例_生成'!R11&lt;&gt;"",'例_生成'!S11&lt;&gt;"",'例_生成'!T11&lt;&gt;"",OR('例_生成'!O11="kg",'例_生成'!O11="m3",'例_生成'!O11="m2",'例_生成'!O11="本",'例_生成'!O11="枚",AND('例_生成'!O11="対象外",'例_生成'!D11="廃棄端材")),OR(INDEX('例_原材'!$B$6:$B$35,MATCH('例_生成'!B11,'例_原材'!$H$6:$H$35,0))&lt;&gt;"鋼材",AND(ISNUMBER(INDEX('例_原材'!$N$6:$N$35,MATCH('例_生成'!B11,'例_原材'!$H$6:$H$35,0))),INDEX('例_原材'!$N$6:$N$35,MATCH('例_生成'!B11,'例_原材'!$H$6:$H$35,0))&gt;0))),"入力OK","要確認"),"要確認"))</x:f>
        <x:v>入力OK</x:v>
      </x:c>
      <x:c r="S11" s="4" t="n">
        <x:f>IF('例_生成'!A11="","",'例_生成'!G11*'例_生成'!H11)</x:f>
        <x:v>994</x:v>
      </x:c>
      <x:c r="T11" s="4" t="n">
        <x:f>IF('例_生成'!A11="","",'例_生成'!J11)</x:f>
        <x:v>0</x:v>
      </x:c>
    </x:row>
    <x:row r="12" ht="38" customHeight="1">
      <x:c r="A12" s="18" t="str">
        <x:f>IF('例_生成'!A12="","",'例_生成'!A12)</x:f>
        <x:v>W-P02</x:v>
      </x:c>
      <x:c r="B12" s="18" t="str">
        <x:f>IF('例_生成'!A12="","",IFERROR(INDEX('例_原材'!$A$6:$A$35,MATCH('例_生成'!B12,'例_原材'!$H$6:$H$35,0)),""))</x:f>
        <x:v>W01</x:v>
      </x:c>
      <x:c r="C12" s="18" t="str">
        <x:f>IF('例_生成'!A12="","",IFERROR(INDEX('例_原材'!$C$6:$C$35,MATCH('例_生成'!B12,'例_原材'!$H$6:$H$35,0)),""))</x:f>
        <x:v>スギ</x:v>
      </x:c>
      <x:c r="D12" s="18" t="str">
        <x:f>IF('例_生成'!A12="","",IFERROR(INDEX('例_原材'!$D$6:$D$35,MATCH('例_生成'!B12,'例_原材'!$H$6:$H$35,0)),""))</x:f>
        <x:v>社内A（架空）</x:v>
      </x:c>
      <x:c r="E12" s="18" t="str">
        <x:f>IF('例_生成'!A12="","",'例_生成'!E12&amp;"×"&amp;'例_生成'!F12&amp;"×"&amp;'例_生成'!G12)</x:f>
        <x:v>90×90×1000</x:v>
      </x:c>
      <x:c r="F12" s="18" t="str">
        <x:f>IF('例_生成'!A12="","",'例_生成'!B12)</x:f>
        <x:v>W-R02</x:v>
      </x:c>
      <x:c r="G12" s="18" t="str">
        <x:f>IF('例_生成'!A12="","",'例_生成'!C12)</x:f>
        <x:v>W-C02</x:v>
      </x:c>
      <x:c r="H12" s="18" t="str">
        <x:f>IF('例_生成'!A12="","",'例_生成'!D12)</x:f>
        <x:v>加工品</x:v>
      </x:c>
      <x:c r="I12" s="18" t="n">
        <x:f>IF('例_生成'!A12="","",'例_生成'!H12)</x:f>
        <x:v>2</x:v>
      </x:c>
      <x:c r="J12" s="18" t="str">
        <x:f>IF('例_生成'!A12="","",'例_生成'!I12)</x:f>
        <x:v>本</x:v>
      </x:c>
      <x:c r="K12" s="18" t="str">
        <x:f>IF('例_生成'!A12="","",IF(OR('例_生成'!D12="再利用端材",'例_生成'!D12="廃棄端材"),E12,"対象外"))</x:f>
        <x:v>対象外</x:v>
      </x:c>
      <x:c r="L12" s="24" t="str">
        <x:f>IF('例_生成'!A12="","",IFERROR(IF(AND(INDEX('例_原材'!$B$6:$B$35,MATCH('例_生成'!B12,'例_原材'!$H$6:$H$35,0))="鋼材",ISNUMBER(INDEX('例_原材'!$N$6:$N$35,MATCH('例_生成'!B12,'例_原材'!$H$6:$H$35,0))),INDEX('例_原材'!$N$6:$N$35,MATCH('例_生成'!B12,'例_原材'!$H$6:$H$35,0))&gt;0),'例_生成'!G12/'設定'!$B$6*'例_生成'!H12*INDEX('例_原材'!$N$6:$N$35,MATCH('例_生成'!B12,'例_原材'!$H$6:$H$35,0)),""),""))</x:f>
      </x:c>
      <x:c r="M12" s="24" t="str">
        <x:f>IF('例_生成'!A12="","",IF(ISNUMBER('例_生成'!N12),'例_生成'!N12,""))</x:f>
      </x:c>
      <x:c r="N12" s="28" t="n">
        <x:f>IF('例_生成'!A12="","",IFERROR(IF(INDEX('例_原材'!$B$6:$B$35,MATCH('例_生成'!B12,'例_原材'!$H$6:$H$35,0))="木材",'例_生成'!E12*'例_生成'!F12*'例_生成'!G12*'例_生成'!H12/'設定'!$B$6^3,""),""))</x:f>
        <x:v>0.0162</x:v>
      </x:c>
      <x:c r="O12" s="32" t="str">
        <x:f>IF('例_生成'!A12="","",IFERROR(IF(INDEX('例_原材'!$B$6:$B$35,MATCH('例_生成'!B12,'例_原材'!$H$6:$H$35,0))="建材",'例_生成'!F12*'例_生成'!G12*'例_生成'!H12/'設定'!$B$6^2,""),""))</x:f>
      </x:c>
      <x:c r="P12" s="18" t="str">
        <x:f>IF('例_生成'!A12="","",'例_生成'!O12)</x:f>
        <x:v>m3</x:v>
      </x:c>
      <x:c r="Q12" s="18" t="n">
        <x:f>IF('例_生成'!A12="","",IF(AND(R12="入力OK",'例_生成'!L12="使用可",OR('例_生成'!D12="加工品",'例_生成'!D12="再利用端材")),'例_生成'!H12-'例_生成'!J12,0))</x:f>
        <x:v>2</x:v>
      </x:c>
      <x:c r="R12" s="18" t="str">
        <x:f>IF('例_生成'!A12="","",IFERROR(IF(AND(OR('例_生成'!N12="",AND(ISNUMBER('例_生成'!N12),'例_生成'!N12&gt;0)),COUNTIF('例_生成'!$A$6:$A$65,'例_生成'!A12)=1,COUNTIF('例_原材'!$H$6:$H$35,'例_生成'!B12)=1,'例_生成'!C12=INDEX('例_原材'!$I$6:$I$35,MATCH('例_生成'!B12,'例_原材'!$H$6:$H$35,0)),INDEX('例_原材'!$R$6:$R$35,MATCH('例_生成'!B12,'例_原材'!$H$6:$H$35,0))="確認済",OR('例_生成'!D12="加工品",'例_生成'!D12="再利用端材",'例_生成'!D12="廃棄端材"),COUNT('例_生成'!E12:'例_生成'!H12)=4,'例_生成'!E12&gt;0,'例_生成'!F12&gt;0,'例_生成'!G12&gt;0,'例_生成'!H12&gt;0,MOD('例_生成'!H12,1)=0,'例_生成'!E12=INDEX('例_原材'!$E$6:$E$35,MATCH('例_生成'!B12,'例_原材'!$H$6:$H$35,0)),'例_生成'!F12=INDEX('例_原材'!$F$6:$F$35,MATCH('例_生成'!B12,'例_原材'!$H$6:$H$35,0)),'例_生成'!I12=INDEX('例_原材'!$K$6:$K$35,MATCH('例_生成'!B12,'例_原材'!$H$6:$H$35,0)),ISNUMBER('例_生成'!J12),'例_生成'!J12&gt;=0,'例_生成'!J12&lt;='例_生成'!H12,MOD('例_生成'!J12,1)=0,OR('例_生成'!J12=0,'例_生成'!K12&lt;&gt;""),OR(AND('例_生成'!D12="廃棄端材",'例_生成'!L12="廃棄",'例_生成'!J12=0),AND('例_生成'!D12&lt;&gt;"廃棄端材",'例_生成'!L12="使用可")),OR('例_生成'!M12="理論",'例_生成'!M12="実測",'例_生成'!M12="対象外"),OR('例_生成'!M12&lt;&gt;"実測",AND(ISNUMBER('例_生成'!N12),'例_生成'!N12&gt;0)),'例_生成'!P12&lt;&gt;"",'例_生成'!Q12&lt;&gt;"",'例_生成'!R12&lt;&gt;"",'例_生成'!S12&lt;&gt;"",'例_生成'!T12&lt;&gt;"",OR('例_生成'!O12="kg",'例_生成'!O12="m3",'例_生成'!O12="m2",'例_生成'!O12="本",'例_生成'!O12="枚",AND('例_生成'!O12="対象外",'例_生成'!D12="廃棄端材")),OR(INDEX('例_原材'!$B$6:$B$35,MATCH('例_生成'!B12,'例_原材'!$H$6:$H$35,0))&lt;&gt;"鋼材",AND(ISNUMBER(INDEX('例_原材'!$N$6:$N$35,MATCH('例_生成'!B12,'例_原材'!$H$6:$H$35,0))),INDEX('例_原材'!$N$6:$N$35,MATCH('例_生成'!B12,'例_原材'!$H$6:$H$35,0))&gt;0))),"入力OK","要確認"),"要確認"))</x:f>
        <x:v>入力OK</x:v>
      </x:c>
      <x:c r="S12" s="18" t="n">
        <x:f>IF('例_生成'!A12="","",'例_生成'!G12*'例_生成'!H12)</x:f>
        <x:v>2000</x:v>
      </x:c>
      <x:c r="T12" s="18" t="n">
        <x:f>IF('例_生成'!A12="","",'例_生成'!J12)</x:f>
        <x:v>0</x:v>
      </x:c>
    </x:row>
    <x:row r="13" ht="38" customHeight="1">
      <x:c r="A13" s="4" t="str">
        <x:f>IF('例_生成'!A13="","",'例_生成'!A13)</x:f>
        <x:v>W-D01</x:v>
      </x:c>
      <x:c r="B13" s="4" t="str">
        <x:f>IF('例_生成'!A13="","",IFERROR(INDEX('例_原材'!$A$6:$A$35,MATCH('例_生成'!B13,'例_原材'!$H$6:$H$35,0)),""))</x:f>
        <x:v>W01</x:v>
      </x:c>
      <x:c r="C13" s="4" t="str">
        <x:f>IF('例_生成'!A13="","",IFERROR(INDEX('例_原材'!$C$6:$C$35,MATCH('例_生成'!B13,'例_原材'!$H$6:$H$35,0)),""))</x:f>
        <x:v>スギ</x:v>
      </x:c>
      <x:c r="D13" s="4" t="str">
        <x:f>IF('例_生成'!A13="","",IFERROR(INDEX('例_原材'!$D$6:$D$35,MATCH('例_生成'!B13,'例_原材'!$H$6:$H$35,0)),""))</x:f>
        <x:v>社内A（架空）</x:v>
      </x:c>
      <x:c r="E13" s="4" t="str">
        <x:f>IF('例_生成'!A13="","",'例_生成'!E13&amp;"×"&amp;'例_生成'!F13&amp;"×"&amp;'例_生成'!G13)</x:f>
        <x:v>90×90×994</x:v>
      </x:c>
      <x:c r="F13" s="4" t="str">
        <x:f>IF('例_生成'!A13="","",'例_生成'!B13)</x:f>
        <x:v>W-R02</x:v>
      </x:c>
      <x:c r="G13" s="4" t="str">
        <x:f>IF('例_生成'!A13="","",'例_生成'!C13)</x:f>
        <x:v>W-C02</x:v>
      </x:c>
      <x:c r="H13" s="4" t="str">
        <x:f>IF('例_生成'!A13="","",'例_生成'!D13)</x:f>
        <x:v>廃棄端材</x:v>
      </x:c>
      <x:c r="I13" s="4" t="n">
        <x:f>IF('例_生成'!A13="","",'例_生成'!H13)</x:f>
        <x:v>1</x:v>
      </x:c>
      <x:c r="J13" s="4" t="str">
        <x:f>IF('例_生成'!A13="","",'例_生成'!I13)</x:f>
        <x:v>本</x:v>
      </x:c>
      <x:c r="K13" s="4" t="str">
        <x:f>IF('例_生成'!A13="","",IF(OR('例_生成'!D13="再利用端材",'例_生成'!D13="廃棄端材"),E13,"対象外"))</x:f>
        <x:v>90×90×994</x:v>
      </x:c>
      <x:c r="L13" s="25" t="str">
        <x:f>IF('例_生成'!A13="","",IFERROR(IF(AND(INDEX('例_原材'!$B$6:$B$35,MATCH('例_生成'!B13,'例_原材'!$H$6:$H$35,0))="鋼材",ISNUMBER(INDEX('例_原材'!$N$6:$N$35,MATCH('例_生成'!B13,'例_原材'!$H$6:$H$35,0))),INDEX('例_原材'!$N$6:$N$35,MATCH('例_生成'!B13,'例_原材'!$H$6:$H$35,0))&gt;0),'例_生成'!G13/'設定'!$B$6*'例_生成'!H13*INDEX('例_原材'!$N$6:$N$35,MATCH('例_生成'!B13,'例_原材'!$H$6:$H$35,0)),""),""))</x:f>
      </x:c>
      <x:c r="M13" s="25" t="str">
        <x:f>IF('例_生成'!A13="","",IF(ISNUMBER('例_生成'!N13),'例_生成'!N13,""))</x:f>
      </x:c>
      <x:c r="N13" s="29" t="n">
        <x:f>IF('例_生成'!A13="","",IFERROR(IF(INDEX('例_原材'!$B$6:$B$35,MATCH('例_生成'!B13,'例_原材'!$H$6:$H$35,0))="木材",'例_生成'!E13*'例_生成'!F13*'例_生成'!G13*'例_生成'!H13/'設定'!$B$6^3,""),""))</x:f>
        <x:v>0.0080514</x:v>
      </x:c>
      <x:c r="O13" s="33" t="str">
        <x:f>IF('例_生成'!A13="","",IFERROR(IF(INDEX('例_原材'!$B$6:$B$35,MATCH('例_生成'!B13,'例_原材'!$H$6:$H$35,0))="建材",'例_生成'!F13*'例_生成'!G13*'例_生成'!H13/'設定'!$B$6^2,""),""))</x:f>
      </x:c>
      <x:c r="P13" s="4" t="str">
        <x:f>IF('例_生成'!A13="","",'例_生成'!O13)</x:f>
        <x:v>対象外</x:v>
      </x:c>
      <x:c r="Q13" s="4" t="n">
        <x:f>IF('例_生成'!A13="","",IF(AND(R13="入力OK",'例_生成'!L13="使用可",OR('例_生成'!D13="加工品",'例_生成'!D13="再利用端材")),'例_生成'!H13-'例_生成'!J13,0))</x:f>
        <x:v>0</x:v>
      </x:c>
      <x:c r="R13" s="4" t="str">
        <x:f>IF('例_生成'!A13="","",IFERROR(IF(AND(OR('例_生成'!N13="",AND(ISNUMBER('例_生成'!N13),'例_生成'!N13&gt;0)),COUNTIF('例_生成'!$A$6:$A$65,'例_生成'!A13)=1,COUNTIF('例_原材'!$H$6:$H$35,'例_生成'!B13)=1,'例_生成'!C13=INDEX('例_原材'!$I$6:$I$35,MATCH('例_生成'!B13,'例_原材'!$H$6:$H$35,0)),INDEX('例_原材'!$R$6:$R$35,MATCH('例_生成'!B13,'例_原材'!$H$6:$H$35,0))="確認済",OR('例_生成'!D13="加工品",'例_生成'!D13="再利用端材",'例_生成'!D13="廃棄端材"),COUNT('例_生成'!E13:'例_生成'!H13)=4,'例_生成'!E13&gt;0,'例_生成'!F13&gt;0,'例_生成'!G13&gt;0,'例_生成'!H13&gt;0,MOD('例_生成'!H13,1)=0,'例_生成'!E13=INDEX('例_原材'!$E$6:$E$35,MATCH('例_生成'!B13,'例_原材'!$H$6:$H$35,0)),'例_生成'!F13=INDEX('例_原材'!$F$6:$F$35,MATCH('例_生成'!B13,'例_原材'!$H$6:$H$35,0)),'例_生成'!I13=INDEX('例_原材'!$K$6:$K$35,MATCH('例_生成'!B13,'例_原材'!$H$6:$H$35,0)),ISNUMBER('例_生成'!J13),'例_生成'!J13&gt;=0,'例_生成'!J13&lt;='例_生成'!H13,MOD('例_生成'!J13,1)=0,OR('例_生成'!J13=0,'例_生成'!K13&lt;&gt;""),OR(AND('例_生成'!D13="廃棄端材",'例_生成'!L13="廃棄",'例_生成'!J13=0),AND('例_生成'!D13&lt;&gt;"廃棄端材",'例_生成'!L13="使用可")),OR('例_生成'!M13="理論",'例_生成'!M13="実測",'例_生成'!M13="対象外"),OR('例_生成'!M13&lt;&gt;"実測",AND(ISNUMBER('例_生成'!N13),'例_生成'!N13&gt;0)),'例_生成'!P13&lt;&gt;"",'例_生成'!Q13&lt;&gt;"",'例_生成'!R13&lt;&gt;"",'例_生成'!S13&lt;&gt;"",'例_生成'!T13&lt;&gt;"",OR('例_生成'!O13="kg",'例_生成'!O13="m3",'例_生成'!O13="m2",'例_生成'!O13="本",'例_生成'!O13="枚",AND('例_生成'!O13="対象外",'例_生成'!D13="廃棄端材")),OR(INDEX('例_原材'!$B$6:$B$35,MATCH('例_生成'!B13,'例_原材'!$H$6:$H$35,0))&lt;&gt;"鋼材",AND(ISNUMBER(INDEX('例_原材'!$N$6:$N$35,MATCH('例_生成'!B13,'例_原材'!$H$6:$H$35,0))),INDEX('例_原材'!$N$6:$N$35,MATCH('例_生成'!B13,'例_原材'!$H$6:$H$35,0))&gt;0))),"入力OK","要確認"),"要確認"))</x:f>
        <x:v>入力OK</x:v>
      </x:c>
      <x:c r="S13" s="4" t="n">
        <x:f>IF('例_生成'!A13="","",'例_生成'!G13*'例_生成'!H13)</x:f>
        <x:v>994</x:v>
      </x:c>
      <x:c r="T13" s="4" t="n">
        <x:f>IF('例_生成'!A13="","",'例_生成'!J13)</x:f>
        <x:v>0</x:v>
      </x:c>
    </x:row>
    <x:row r="14" ht="38" customHeight="1">
      <x:c r="A14" s="18" t="str">
        <x:f>IF('例_生成'!A14="","",'例_生成'!A14)</x:f>
        <x:v>B-P01</x:v>
      </x:c>
      <x:c r="B14" s="18" t="str">
        <x:f>IF('例_生成'!A14="","",IFERROR(INDEX('例_原材'!$A$6:$A$35,MATCH('例_生成'!B14,'例_原材'!$H$6:$H$35,0)),""))</x:f>
        <x:v>B01</x:v>
      </x:c>
      <x:c r="C14" s="18" t="str">
        <x:f>IF('例_生成'!A14="","",IFERROR(INDEX('例_原材'!$C$6:$C$35,MATCH('例_生成'!B14,'例_原材'!$H$6:$H$35,0)),""))</x:f>
        <x:v>木質（合板）</x:v>
      </x:c>
      <x:c r="D14" s="18" t="str">
        <x:f>IF('例_生成'!A14="","",IFERROR(INDEX('例_原材'!$D$6:$D$35,MATCH('例_生成'!B14,'例_原材'!$H$6:$H$35,0)),""))</x:f>
        <x:v>社内B（架空）</x:v>
      </x:c>
      <x:c r="E14" s="18" t="str">
        <x:f>IF('例_生成'!A14="","",'例_生成'!E14&amp;"×"&amp;'例_生成'!F14&amp;"×"&amp;'例_生成'!G14)</x:f>
        <x:v>12×910×600</x:v>
      </x:c>
      <x:c r="F14" s="18" t="str">
        <x:f>IF('例_生成'!A14="","",'例_生成'!B14)</x:f>
        <x:v>B-R01</x:v>
      </x:c>
      <x:c r="G14" s="18" t="str">
        <x:f>IF('例_生成'!A14="","",'例_生成'!C14)</x:f>
        <x:v>B-C01</x:v>
      </x:c>
      <x:c r="H14" s="18" t="str">
        <x:f>IF('例_生成'!A14="","",'例_生成'!D14)</x:f>
        <x:v>加工品</x:v>
      </x:c>
      <x:c r="I14" s="18" t="n">
        <x:f>IF('例_生成'!A14="","",'例_生成'!H14)</x:f>
        <x:v>2</x:v>
      </x:c>
      <x:c r="J14" s="18" t="str">
        <x:f>IF('例_生成'!A14="","",'例_生成'!I14)</x:f>
        <x:v>枚</x:v>
      </x:c>
      <x:c r="K14" s="18" t="str">
        <x:f>IF('例_生成'!A14="","",IF(OR('例_生成'!D14="再利用端材",'例_生成'!D14="廃棄端材"),E14,"対象外"))</x:f>
        <x:v>対象外</x:v>
      </x:c>
      <x:c r="L14" s="24" t="str">
        <x:f>IF('例_生成'!A14="","",IFERROR(IF(AND(INDEX('例_原材'!$B$6:$B$35,MATCH('例_生成'!B14,'例_原材'!$H$6:$H$35,0))="鋼材",ISNUMBER(INDEX('例_原材'!$N$6:$N$35,MATCH('例_生成'!B14,'例_原材'!$H$6:$H$35,0))),INDEX('例_原材'!$N$6:$N$35,MATCH('例_生成'!B14,'例_原材'!$H$6:$H$35,0))&gt;0),'例_生成'!G14/'設定'!$B$6*'例_生成'!H14*INDEX('例_原材'!$N$6:$N$35,MATCH('例_生成'!B14,'例_原材'!$H$6:$H$35,0)),""),""))</x:f>
      </x:c>
      <x:c r="M14" s="24" t="str">
        <x:f>IF('例_生成'!A14="","",IF(ISNUMBER('例_生成'!N14),'例_生成'!N14,""))</x:f>
      </x:c>
      <x:c r="N14" s="28" t="str">
        <x:f>IF('例_生成'!A14="","",IFERROR(IF(INDEX('例_原材'!$B$6:$B$35,MATCH('例_生成'!B14,'例_原材'!$H$6:$H$35,0))="木材",'例_生成'!E14*'例_生成'!F14*'例_生成'!G14*'例_生成'!H14/'設定'!$B$6^3,""),""))</x:f>
      </x:c>
      <x:c r="O14" s="32" t="n">
        <x:f>IF('例_生成'!A14="","",IFERROR(IF(INDEX('例_原材'!$B$6:$B$35,MATCH('例_生成'!B14,'例_原材'!$H$6:$H$35,0))="建材",'例_生成'!F14*'例_生成'!G14*'例_生成'!H14/'設定'!$B$6^2,""),""))</x:f>
        <x:v>1.092</x:v>
      </x:c>
      <x:c r="P14" s="18" t="str">
        <x:f>IF('例_生成'!A14="","",'例_生成'!O14)</x:f>
        <x:v>枚</x:v>
      </x:c>
      <x:c r="Q14" s="18" t="n">
        <x:f>IF('例_生成'!A14="","",IF(AND(R14="入力OK",'例_生成'!L14="使用可",OR('例_生成'!D14="加工品",'例_生成'!D14="再利用端材")),'例_生成'!H14-'例_生成'!J14,0))</x:f>
        <x:v>2</x:v>
      </x:c>
      <x:c r="R14" s="18" t="str">
        <x:f>IF('例_生成'!A14="","",IFERROR(IF(AND(OR('例_生成'!N14="",AND(ISNUMBER('例_生成'!N14),'例_生成'!N14&gt;0)),COUNTIF('例_生成'!$A$6:$A$65,'例_生成'!A14)=1,COUNTIF('例_原材'!$H$6:$H$35,'例_生成'!B14)=1,'例_生成'!C14=INDEX('例_原材'!$I$6:$I$35,MATCH('例_生成'!B14,'例_原材'!$H$6:$H$35,0)),INDEX('例_原材'!$R$6:$R$35,MATCH('例_生成'!B14,'例_原材'!$H$6:$H$35,0))="確認済",OR('例_生成'!D14="加工品",'例_生成'!D14="再利用端材",'例_生成'!D14="廃棄端材"),COUNT('例_生成'!E14:'例_生成'!H14)=4,'例_生成'!E14&gt;0,'例_生成'!F14&gt;0,'例_生成'!G14&gt;0,'例_生成'!H14&gt;0,MOD('例_生成'!H14,1)=0,'例_生成'!E14=INDEX('例_原材'!$E$6:$E$35,MATCH('例_生成'!B14,'例_原材'!$H$6:$H$35,0)),'例_生成'!F14=INDEX('例_原材'!$F$6:$F$35,MATCH('例_生成'!B14,'例_原材'!$H$6:$H$35,0)),'例_生成'!I14=INDEX('例_原材'!$K$6:$K$35,MATCH('例_生成'!B14,'例_原材'!$H$6:$H$35,0)),ISNUMBER('例_生成'!J14),'例_生成'!J14&gt;=0,'例_生成'!J14&lt;='例_生成'!H14,MOD('例_生成'!J14,1)=0,OR('例_生成'!J14=0,'例_生成'!K14&lt;&gt;""),OR(AND('例_生成'!D14="廃棄端材",'例_生成'!L14="廃棄",'例_生成'!J14=0),AND('例_生成'!D14&lt;&gt;"廃棄端材",'例_生成'!L14="使用可")),OR('例_生成'!M14="理論",'例_生成'!M14="実測",'例_生成'!M14="対象外"),OR('例_生成'!M14&lt;&gt;"実測",AND(ISNUMBER('例_生成'!N14),'例_生成'!N14&gt;0)),'例_生成'!P14&lt;&gt;"",'例_生成'!Q14&lt;&gt;"",'例_生成'!R14&lt;&gt;"",'例_生成'!S14&lt;&gt;"",'例_生成'!T14&lt;&gt;"",OR('例_生成'!O14="kg",'例_生成'!O14="m3",'例_生成'!O14="m2",'例_生成'!O14="本",'例_生成'!O14="枚",AND('例_生成'!O14="対象外",'例_生成'!D14="廃棄端材")),OR(INDEX('例_原材'!$B$6:$B$35,MATCH('例_生成'!B14,'例_原材'!$H$6:$H$35,0))&lt;&gt;"鋼材",AND(ISNUMBER(INDEX('例_原材'!$N$6:$N$35,MATCH('例_生成'!B14,'例_原材'!$H$6:$H$35,0))),INDEX('例_原材'!$N$6:$N$35,MATCH('例_生成'!B14,'例_原材'!$H$6:$H$35,0))&gt;0))),"入力OK","要確認"),"要確認"))</x:f>
        <x:v>入力OK</x:v>
      </x:c>
      <x:c r="S14" s="18" t="n">
        <x:f>IF('例_生成'!A14="","",'例_生成'!G14*'例_生成'!H14)</x:f>
        <x:v>1200</x:v>
      </x:c>
      <x:c r="T14" s="18" t="n">
        <x:f>IF('例_生成'!A14="","",'例_生成'!J14)</x:f>
        <x:v>0</x:v>
      </x:c>
    </x:row>
    <x:row r="15" ht="38" customHeight="1">
      <x:c r="A15" s="4" t="str">
        <x:f>IF('例_生成'!A15="","",'例_生成'!A15)</x:f>
        <x:v>B-E01</x:v>
      </x:c>
      <x:c r="B15" s="4" t="str">
        <x:f>IF('例_生成'!A15="","",IFERROR(INDEX('例_原材'!$A$6:$A$35,MATCH('例_生成'!B15,'例_原材'!$H$6:$H$35,0)),""))</x:f>
        <x:v>B01</x:v>
      </x:c>
      <x:c r="C15" s="4" t="str">
        <x:f>IF('例_生成'!A15="","",IFERROR(INDEX('例_原材'!$C$6:$C$35,MATCH('例_生成'!B15,'例_原材'!$H$6:$H$35,0)),""))</x:f>
        <x:v>木質（合板）</x:v>
      </x:c>
      <x:c r="D15" s="4" t="str">
        <x:f>IF('例_生成'!A15="","",IFERROR(INDEX('例_原材'!$D$6:$D$35,MATCH('例_生成'!B15,'例_原材'!$H$6:$H$35,0)),""))</x:f>
        <x:v>社内B（架空）</x:v>
      </x:c>
      <x:c r="E15" s="4" t="str">
        <x:f>IF('例_生成'!A15="","",'例_生成'!E15&amp;"×"&amp;'例_生成'!F15&amp;"×"&amp;'例_生成'!G15)</x:f>
        <x:v>12×910×614</x:v>
      </x:c>
      <x:c r="F15" s="4" t="str">
        <x:f>IF('例_生成'!A15="","",'例_生成'!B15)</x:f>
        <x:v>B-R01</x:v>
      </x:c>
      <x:c r="G15" s="4" t="str">
        <x:f>IF('例_生成'!A15="","",'例_生成'!C15)</x:f>
        <x:v>B-C01</x:v>
      </x:c>
      <x:c r="H15" s="4" t="str">
        <x:f>IF('例_生成'!A15="","",'例_生成'!D15)</x:f>
        <x:v>再利用端材</x:v>
      </x:c>
      <x:c r="I15" s="4" t="n">
        <x:f>IF('例_生成'!A15="","",'例_生成'!H15)</x:f>
        <x:v>1</x:v>
      </x:c>
      <x:c r="J15" s="4" t="str">
        <x:f>IF('例_生成'!A15="","",'例_生成'!I15)</x:f>
        <x:v>枚</x:v>
      </x:c>
      <x:c r="K15" s="4" t="str">
        <x:f>IF('例_生成'!A15="","",IF(OR('例_生成'!D15="再利用端材",'例_生成'!D15="廃棄端材"),E15,"対象外"))</x:f>
        <x:v>12×910×614</x:v>
      </x:c>
      <x:c r="L15" s="25" t="str">
        <x:f>IF('例_生成'!A15="","",IFERROR(IF(AND(INDEX('例_原材'!$B$6:$B$35,MATCH('例_生成'!B15,'例_原材'!$H$6:$H$35,0))="鋼材",ISNUMBER(INDEX('例_原材'!$N$6:$N$35,MATCH('例_生成'!B15,'例_原材'!$H$6:$H$35,0))),INDEX('例_原材'!$N$6:$N$35,MATCH('例_生成'!B15,'例_原材'!$H$6:$H$35,0))&gt;0),'例_生成'!G15/'設定'!$B$6*'例_生成'!H15*INDEX('例_原材'!$N$6:$N$35,MATCH('例_生成'!B15,'例_原材'!$H$6:$H$35,0)),""),""))</x:f>
      </x:c>
      <x:c r="M15" s="25" t="str">
        <x:f>IF('例_生成'!A15="","",IF(ISNUMBER('例_生成'!N15),'例_生成'!N15,""))</x:f>
      </x:c>
      <x:c r="N15" s="29" t="str">
        <x:f>IF('例_生成'!A15="","",IFERROR(IF(INDEX('例_原材'!$B$6:$B$35,MATCH('例_生成'!B15,'例_原材'!$H$6:$H$35,0))="木材",'例_生成'!E15*'例_生成'!F15*'例_生成'!G15*'例_生成'!H15/'設定'!$B$6^3,""),""))</x:f>
      </x:c>
      <x:c r="O15" s="33" t="n">
        <x:f>IF('例_生成'!A15="","",IFERROR(IF(INDEX('例_原材'!$B$6:$B$35,MATCH('例_生成'!B15,'例_原材'!$H$6:$H$35,0))="建材",'例_生成'!F15*'例_生成'!G15*'例_生成'!H15/'設定'!$B$6^2,""),""))</x:f>
        <x:v>0.55874</x:v>
      </x:c>
      <x:c r="P15" s="4" t="str">
        <x:f>IF('例_生成'!A15="","",'例_生成'!O15)</x:f>
        <x:v>枚</x:v>
      </x:c>
      <x:c r="Q15" s="4" t="n">
        <x:f>IF('例_生成'!A15="","",IF(AND(R15="入力OK",'例_生成'!L15="使用可",OR('例_生成'!D15="加工品",'例_生成'!D15="再利用端材")),'例_生成'!H15-'例_生成'!J15,0))</x:f>
        <x:v>1</x:v>
      </x:c>
      <x:c r="R15" s="4" t="str">
        <x:f>IF('例_生成'!A15="","",IFERROR(IF(AND(OR('例_生成'!N15="",AND(ISNUMBER('例_生成'!N15),'例_生成'!N15&gt;0)),COUNTIF('例_生成'!$A$6:$A$65,'例_生成'!A15)=1,COUNTIF('例_原材'!$H$6:$H$35,'例_生成'!B15)=1,'例_生成'!C15=INDEX('例_原材'!$I$6:$I$35,MATCH('例_生成'!B15,'例_原材'!$H$6:$H$35,0)),INDEX('例_原材'!$R$6:$R$35,MATCH('例_生成'!B15,'例_原材'!$H$6:$H$35,0))="確認済",OR('例_生成'!D15="加工品",'例_生成'!D15="再利用端材",'例_生成'!D15="廃棄端材"),COUNT('例_生成'!E15:'例_生成'!H15)=4,'例_生成'!E15&gt;0,'例_生成'!F15&gt;0,'例_生成'!G15&gt;0,'例_生成'!H15&gt;0,MOD('例_生成'!H15,1)=0,'例_生成'!E15=INDEX('例_原材'!$E$6:$E$35,MATCH('例_生成'!B15,'例_原材'!$H$6:$H$35,0)),'例_生成'!F15=INDEX('例_原材'!$F$6:$F$35,MATCH('例_生成'!B15,'例_原材'!$H$6:$H$35,0)),'例_生成'!I15=INDEX('例_原材'!$K$6:$K$35,MATCH('例_生成'!B15,'例_原材'!$H$6:$H$35,0)),ISNUMBER('例_生成'!J15),'例_生成'!J15&gt;=0,'例_生成'!J15&lt;='例_生成'!H15,MOD('例_生成'!J15,1)=0,OR('例_生成'!J15=0,'例_生成'!K15&lt;&gt;""),OR(AND('例_生成'!D15="廃棄端材",'例_生成'!L15="廃棄",'例_生成'!J15=0),AND('例_生成'!D15&lt;&gt;"廃棄端材",'例_生成'!L15="使用可")),OR('例_生成'!M15="理論",'例_生成'!M15="実測",'例_生成'!M15="対象外"),OR('例_生成'!M15&lt;&gt;"実測",AND(ISNUMBER('例_生成'!N15),'例_生成'!N15&gt;0)),'例_生成'!P15&lt;&gt;"",'例_生成'!Q15&lt;&gt;"",'例_生成'!R15&lt;&gt;"",'例_生成'!S15&lt;&gt;"",'例_生成'!T15&lt;&gt;"",OR('例_生成'!O15="kg",'例_生成'!O15="m3",'例_生成'!O15="m2",'例_生成'!O15="本",'例_生成'!O15="枚",AND('例_生成'!O15="対象外",'例_生成'!D15="廃棄端材")),OR(INDEX('例_原材'!$B$6:$B$35,MATCH('例_生成'!B15,'例_原材'!$H$6:$H$35,0))&lt;&gt;"鋼材",AND(ISNUMBER(INDEX('例_原材'!$N$6:$N$35,MATCH('例_生成'!B15,'例_原材'!$H$6:$H$35,0))),INDEX('例_原材'!$N$6:$N$35,MATCH('例_生成'!B15,'例_原材'!$H$6:$H$35,0))&gt;0))),"入力OK","要確認"),"要確認"))</x:f>
        <x:v>入力OK</x:v>
      </x:c>
      <x:c r="S15" s="4" t="n">
        <x:f>IF('例_生成'!A15="","",'例_生成'!G15*'例_生成'!H15)</x:f>
        <x:v>614</x:v>
      </x:c>
      <x:c r="T15" s="4" t="n">
        <x:f>IF('例_生成'!A15="","",'例_生成'!J15)</x:f>
        <x:v>0</x:v>
      </x:c>
    </x:row>
    <x:row r="16" ht="38" customHeight="1">
      <x:c r="A16" s="18" t="str">
        <x:f>IF('例_生成'!A16="","",'例_生成'!A16)</x:f>
        <x:v>B-P02</x:v>
      </x:c>
      <x:c r="B16" s="18" t="str">
        <x:f>IF('例_生成'!A16="","",IFERROR(INDEX('例_原材'!$A$6:$A$35,MATCH('例_生成'!B16,'例_原材'!$H$6:$H$35,0)),""))</x:f>
        <x:v>B01</x:v>
      </x:c>
      <x:c r="C16" s="18" t="str">
        <x:f>IF('例_生成'!A16="","",IFERROR(INDEX('例_原材'!$C$6:$C$35,MATCH('例_生成'!B16,'例_原材'!$H$6:$H$35,0)),""))</x:f>
        <x:v>木質（合板）</x:v>
      </x:c>
      <x:c r="D16" s="18" t="str">
        <x:f>IF('例_生成'!A16="","",IFERROR(INDEX('例_原材'!$D$6:$D$35,MATCH('例_生成'!B16,'例_原材'!$H$6:$H$35,0)),""))</x:f>
        <x:v>社内B（架空）</x:v>
      </x:c>
      <x:c r="E16" s="18" t="str">
        <x:f>IF('例_生成'!A16="","",'例_生成'!E16&amp;"×"&amp;'例_生成'!F16&amp;"×"&amp;'例_生成'!G16)</x:f>
        <x:v>12×910×500</x:v>
      </x:c>
      <x:c r="F16" s="18" t="str">
        <x:f>IF('例_生成'!A16="","",'例_生成'!B16)</x:f>
        <x:v>B-R02</x:v>
      </x:c>
      <x:c r="G16" s="18" t="str">
        <x:f>IF('例_生成'!A16="","",'例_生成'!C16)</x:f>
        <x:v>B-C02</x:v>
      </x:c>
      <x:c r="H16" s="18" t="str">
        <x:f>IF('例_生成'!A16="","",'例_生成'!D16)</x:f>
        <x:v>加工品</x:v>
      </x:c>
      <x:c r="I16" s="18" t="n">
        <x:f>IF('例_生成'!A16="","",'例_生成'!H16)</x:f>
        <x:v>2</x:v>
      </x:c>
      <x:c r="J16" s="18" t="str">
        <x:f>IF('例_生成'!A16="","",'例_生成'!I16)</x:f>
        <x:v>枚</x:v>
      </x:c>
      <x:c r="K16" s="18" t="str">
        <x:f>IF('例_生成'!A16="","",IF(OR('例_生成'!D16="再利用端材",'例_生成'!D16="廃棄端材"),E16,"対象外"))</x:f>
        <x:v>対象外</x:v>
      </x:c>
      <x:c r="L16" s="24" t="str">
        <x:f>IF('例_生成'!A16="","",IFERROR(IF(AND(INDEX('例_原材'!$B$6:$B$35,MATCH('例_生成'!B16,'例_原材'!$H$6:$H$35,0))="鋼材",ISNUMBER(INDEX('例_原材'!$N$6:$N$35,MATCH('例_生成'!B16,'例_原材'!$H$6:$H$35,0))),INDEX('例_原材'!$N$6:$N$35,MATCH('例_生成'!B16,'例_原材'!$H$6:$H$35,0))&gt;0),'例_生成'!G16/'設定'!$B$6*'例_生成'!H16*INDEX('例_原材'!$N$6:$N$35,MATCH('例_生成'!B16,'例_原材'!$H$6:$H$35,0)),""),""))</x:f>
      </x:c>
      <x:c r="M16" s="24" t="str">
        <x:f>IF('例_生成'!A16="","",IF(ISNUMBER('例_生成'!N16),'例_生成'!N16,""))</x:f>
      </x:c>
      <x:c r="N16" s="28" t="str">
        <x:f>IF('例_生成'!A16="","",IFERROR(IF(INDEX('例_原材'!$B$6:$B$35,MATCH('例_生成'!B16,'例_原材'!$H$6:$H$35,0))="木材",'例_生成'!E16*'例_生成'!F16*'例_生成'!G16*'例_生成'!H16/'設定'!$B$6^3,""),""))</x:f>
      </x:c>
      <x:c r="O16" s="32" t="n">
        <x:f>IF('例_生成'!A16="","",IFERROR(IF(INDEX('例_原材'!$B$6:$B$35,MATCH('例_生成'!B16,'例_原材'!$H$6:$H$35,0))="建材",'例_生成'!F16*'例_生成'!G16*'例_生成'!H16/'設定'!$B$6^2,""),""))</x:f>
        <x:v>0.91</x:v>
      </x:c>
      <x:c r="P16" s="18" t="str">
        <x:f>IF('例_生成'!A16="","",'例_生成'!O16)</x:f>
        <x:v>枚</x:v>
      </x:c>
      <x:c r="Q16" s="18" t="n">
        <x:f>IF('例_生成'!A16="","",IF(AND(R16="入力OK",'例_生成'!L16="使用可",OR('例_生成'!D16="加工品",'例_生成'!D16="再利用端材")),'例_生成'!H16-'例_生成'!J16,0))</x:f>
        <x:v>2</x:v>
      </x:c>
      <x:c r="R16" s="18" t="str">
        <x:f>IF('例_生成'!A16="","",IFERROR(IF(AND(OR('例_生成'!N16="",AND(ISNUMBER('例_生成'!N16),'例_生成'!N16&gt;0)),COUNTIF('例_生成'!$A$6:$A$65,'例_生成'!A16)=1,COUNTIF('例_原材'!$H$6:$H$35,'例_生成'!B16)=1,'例_生成'!C16=INDEX('例_原材'!$I$6:$I$35,MATCH('例_生成'!B16,'例_原材'!$H$6:$H$35,0)),INDEX('例_原材'!$R$6:$R$35,MATCH('例_生成'!B16,'例_原材'!$H$6:$H$35,0))="確認済",OR('例_生成'!D16="加工品",'例_生成'!D16="再利用端材",'例_生成'!D16="廃棄端材"),COUNT('例_生成'!E16:'例_生成'!H16)=4,'例_生成'!E16&gt;0,'例_生成'!F16&gt;0,'例_生成'!G16&gt;0,'例_生成'!H16&gt;0,MOD('例_生成'!H16,1)=0,'例_生成'!E16=INDEX('例_原材'!$E$6:$E$35,MATCH('例_生成'!B16,'例_原材'!$H$6:$H$35,0)),'例_生成'!F16=INDEX('例_原材'!$F$6:$F$35,MATCH('例_生成'!B16,'例_原材'!$H$6:$H$35,0)),'例_生成'!I16=INDEX('例_原材'!$K$6:$K$35,MATCH('例_生成'!B16,'例_原材'!$H$6:$H$35,0)),ISNUMBER('例_生成'!J16),'例_生成'!J16&gt;=0,'例_生成'!J16&lt;='例_生成'!H16,MOD('例_生成'!J16,1)=0,OR('例_生成'!J16=0,'例_生成'!K16&lt;&gt;""),OR(AND('例_生成'!D16="廃棄端材",'例_生成'!L16="廃棄",'例_生成'!J16=0),AND('例_生成'!D16&lt;&gt;"廃棄端材",'例_生成'!L16="使用可")),OR('例_生成'!M16="理論",'例_生成'!M16="実測",'例_生成'!M16="対象外"),OR('例_生成'!M16&lt;&gt;"実測",AND(ISNUMBER('例_生成'!N16),'例_生成'!N16&gt;0)),'例_生成'!P16&lt;&gt;"",'例_生成'!Q16&lt;&gt;"",'例_生成'!R16&lt;&gt;"",'例_生成'!S16&lt;&gt;"",'例_生成'!T16&lt;&gt;"",OR('例_生成'!O16="kg",'例_生成'!O16="m3",'例_生成'!O16="m2",'例_生成'!O16="本",'例_生成'!O16="枚",AND('例_生成'!O16="対象外",'例_生成'!D16="廃棄端材")),OR(INDEX('例_原材'!$B$6:$B$35,MATCH('例_生成'!B16,'例_原材'!$H$6:$H$35,0))&lt;&gt;"鋼材",AND(ISNUMBER(INDEX('例_原材'!$N$6:$N$35,MATCH('例_生成'!B16,'例_原材'!$H$6:$H$35,0))),INDEX('例_原材'!$N$6:$N$35,MATCH('例_生成'!B16,'例_原材'!$H$6:$H$35,0))&gt;0))),"入力OK","要確認"),"要確認"))</x:f>
        <x:v>入力OK</x:v>
      </x:c>
      <x:c r="S16" s="18" t="n">
        <x:f>IF('例_生成'!A16="","",'例_生成'!G16*'例_生成'!H16)</x:f>
        <x:v>1000</x:v>
      </x:c>
      <x:c r="T16" s="18" t="n">
        <x:f>IF('例_生成'!A16="","",'例_生成'!J16)</x:f>
        <x:v>0</x:v>
      </x:c>
    </x:row>
    <x:row r="17" ht="38" customHeight="1">
      <x:c r="A17" s="4" t="str">
        <x:f>IF('例_生成'!A17="","",'例_生成'!A17)</x:f>
        <x:v>B-D01</x:v>
      </x:c>
      <x:c r="B17" s="4" t="str">
        <x:f>IF('例_生成'!A17="","",IFERROR(INDEX('例_原材'!$A$6:$A$35,MATCH('例_生成'!B17,'例_原材'!$H$6:$H$35,0)),""))</x:f>
        <x:v>B01</x:v>
      </x:c>
      <x:c r="C17" s="4" t="str">
        <x:f>IF('例_生成'!A17="","",IFERROR(INDEX('例_原材'!$C$6:$C$35,MATCH('例_生成'!B17,'例_原材'!$H$6:$H$35,0)),""))</x:f>
        <x:v>木質（合板）</x:v>
      </x:c>
      <x:c r="D17" s="4" t="str">
        <x:f>IF('例_生成'!A17="","",IFERROR(INDEX('例_原材'!$D$6:$D$35,MATCH('例_生成'!B17,'例_原材'!$H$6:$H$35,0)),""))</x:f>
        <x:v>社内B（架空）</x:v>
      </x:c>
      <x:c r="E17" s="4" t="str">
        <x:f>IF('例_生成'!A17="","",'例_生成'!E17&amp;"×"&amp;'例_生成'!F17&amp;"×"&amp;'例_生成'!G17)</x:f>
        <x:v>12×910×514</x:v>
      </x:c>
      <x:c r="F17" s="4" t="str">
        <x:f>IF('例_生成'!A17="","",'例_生成'!B17)</x:f>
        <x:v>B-R02</x:v>
      </x:c>
      <x:c r="G17" s="4" t="str">
        <x:f>IF('例_生成'!A17="","",'例_生成'!C17)</x:f>
        <x:v>B-C02</x:v>
      </x:c>
      <x:c r="H17" s="4" t="str">
        <x:f>IF('例_生成'!A17="","",'例_生成'!D17)</x:f>
        <x:v>廃棄端材</x:v>
      </x:c>
      <x:c r="I17" s="4" t="n">
        <x:f>IF('例_生成'!A17="","",'例_生成'!H17)</x:f>
        <x:v>1</x:v>
      </x:c>
      <x:c r="J17" s="4" t="str">
        <x:f>IF('例_生成'!A17="","",'例_生成'!I17)</x:f>
        <x:v>枚</x:v>
      </x:c>
      <x:c r="K17" s="4" t="str">
        <x:f>IF('例_生成'!A17="","",IF(OR('例_生成'!D17="再利用端材",'例_生成'!D17="廃棄端材"),E17,"対象外"))</x:f>
        <x:v>12×910×514</x:v>
      </x:c>
      <x:c r="L17" s="25" t="str">
        <x:f>IF('例_生成'!A17="","",IFERROR(IF(AND(INDEX('例_原材'!$B$6:$B$35,MATCH('例_生成'!B17,'例_原材'!$H$6:$H$35,0))="鋼材",ISNUMBER(INDEX('例_原材'!$N$6:$N$35,MATCH('例_生成'!B17,'例_原材'!$H$6:$H$35,0))),INDEX('例_原材'!$N$6:$N$35,MATCH('例_生成'!B17,'例_原材'!$H$6:$H$35,0))&gt;0),'例_生成'!G17/'設定'!$B$6*'例_生成'!H17*INDEX('例_原材'!$N$6:$N$35,MATCH('例_生成'!B17,'例_原材'!$H$6:$H$35,0)),""),""))</x:f>
      </x:c>
      <x:c r="M17" s="25" t="str">
        <x:f>IF('例_生成'!A17="","",IF(ISNUMBER('例_生成'!N17),'例_生成'!N17,""))</x:f>
      </x:c>
      <x:c r="N17" s="29" t="str">
        <x:f>IF('例_生成'!A17="","",IFERROR(IF(INDEX('例_原材'!$B$6:$B$35,MATCH('例_生成'!B17,'例_原材'!$H$6:$H$35,0))="木材",'例_生成'!E17*'例_生成'!F17*'例_生成'!G17*'例_生成'!H17/'設定'!$B$6^3,""),""))</x:f>
      </x:c>
      <x:c r="O17" s="33" t="n">
        <x:f>IF('例_生成'!A17="","",IFERROR(IF(INDEX('例_原材'!$B$6:$B$35,MATCH('例_生成'!B17,'例_原材'!$H$6:$H$35,0))="建材",'例_生成'!F17*'例_生成'!G17*'例_生成'!H17/'設定'!$B$6^2,""),""))</x:f>
        <x:v>0.46774</x:v>
      </x:c>
      <x:c r="P17" s="4" t="str">
        <x:f>IF('例_生成'!A17="","",'例_生成'!O17)</x:f>
        <x:v>対象外</x:v>
      </x:c>
      <x:c r="Q17" s="4" t="n">
        <x:f>IF('例_生成'!A17="","",IF(AND(R17="入力OK",'例_生成'!L17="使用可",OR('例_生成'!D17="加工品",'例_生成'!D17="再利用端材")),'例_生成'!H17-'例_生成'!J17,0))</x:f>
        <x:v>0</x:v>
      </x:c>
      <x:c r="R17" s="4" t="str">
        <x:f>IF('例_生成'!A17="","",IFERROR(IF(AND(OR('例_生成'!N17="",AND(ISNUMBER('例_生成'!N17),'例_生成'!N17&gt;0)),COUNTIF('例_生成'!$A$6:$A$65,'例_生成'!A17)=1,COUNTIF('例_原材'!$H$6:$H$35,'例_生成'!B17)=1,'例_生成'!C17=INDEX('例_原材'!$I$6:$I$35,MATCH('例_生成'!B17,'例_原材'!$H$6:$H$35,0)),INDEX('例_原材'!$R$6:$R$35,MATCH('例_生成'!B17,'例_原材'!$H$6:$H$35,0))="確認済",OR('例_生成'!D17="加工品",'例_生成'!D17="再利用端材",'例_生成'!D17="廃棄端材"),COUNT('例_生成'!E17:'例_生成'!H17)=4,'例_生成'!E17&gt;0,'例_生成'!F17&gt;0,'例_生成'!G17&gt;0,'例_生成'!H17&gt;0,MOD('例_生成'!H17,1)=0,'例_生成'!E17=INDEX('例_原材'!$E$6:$E$35,MATCH('例_生成'!B17,'例_原材'!$H$6:$H$35,0)),'例_生成'!F17=INDEX('例_原材'!$F$6:$F$35,MATCH('例_生成'!B17,'例_原材'!$H$6:$H$35,0)),'例_生成'!I17=INDEX('例_原材'!$K$6:$K$35,MATCH('例_生成'!B17,'例_原材'!$H$6:$H$35,0)),ISNUMBER('例_生成'!J17),'例_生成'!J17&gt;=0,'例_生成'!J17&lt;='例_生成'!H17,MOD('例_生成'!J17,1)=0,OR('例_生成'!J17=0,'例_生成'!K17&lt;&gt;""),OR(AND('例_生成'!D17="廃棄端材",'例_生成'!L17="廃棄",'例_生成'!J17=0),AND('例_生成'!D17&lt;&gt;"廃棄端材",'例_生成'!L17="使用可")),OR('例_生成'!M17="理論",'例_生成'!M17="実測",'例_生成'!M17="対象外"),OR('例_生成'!M17&lt;&gt;"実測",AND(ISNUMBER('例_生成'!N17),'例_生成'!N17&gt;0)),'例_生成'!P17&lt;&gt;"",'例_生成'!Q17&lt;&gt;"",'例_生成'!R17&lt;&gt;"",'例_生成'!S17&lt;&gt;"",'例_生成'!T17&lt;&gt;"",OR('例_生成'!O17="kg",'例_生成'!O17="m3",'例_生成'!O17="m2",'例_生成'!O17="本",'例_生成'!O17="枚",AND('例_生成'!O17="対象外",'例_生成'!D17="廃棄端材")),OR(INDEX('例_原材'!$B$6:$B$35,MATCH('例_生成'!B17,'例_原材'!$H$6:$H$35,0))&lt;&gt;"鋼材",AND(ISNUMBER(INDEX('例_原材'!$N$6:$N$35,MATCH('例_生成'!B17,'例_原材'!$H$6:$H$35,0))),INDEX('例_原材'!$N$6:$N$35,MATCH('例_生成'!B17,'例_原材'!$H$6:$H$35,0))&gt;0))),"入力OK","要確認"),"要確認"))</x:f>
        <x:v>入力OK</x:v>
      </x:c>
      <x:c r="S17" s="4" t="n">
        <x:f>IF('例_生成'!A17="","",'例_生成'!G17*'例_生成'!H17)</x:f>
        <x:v>514</x:v>
      </x:c>
      <x:c r="T17" s="4" t="n">
        <x:f>IF('例_生成'!A17="","",'例_生成'!J17)</x:f>
        <x:v>0</x:v>
      </x:c>
    </x:row>
    <x:row r="18" ht="38" customHeight="1">
      <x:c r="A18" s="18" t="str">
        <x:f>IF('例_生成'!A18="","",'例_生成'!A18)</x:f>
      </x:c>
      <x:c r="B18" s="18" t="str">
        <x:f>IF('例_生成'!A18="","",IFERROR(INDEX('例_原材'!$A$6:$A$35,MATCH('例_生成'!B18,'例_原材'!$H$6:$H$35,0)),""))</x:f>
      </x:c>
      <x:c r="C18" s="18" t="str">
        <x:f>IF('例_生成'!A18="","",IFERROR(INDEX('例_原材'!$C$6:$C$35,MATCH('例_生成'!B18,'例_原材'!$H$6:$H$35,0)),""))</x:f>
      </x:c>
      <x:c r="D18" s="18" t="str">
        <x:f>IF('例_生成'!A18="","",IFERROR(INDEX('例_原材'!$D$6:$D$35,MATCH('例_生成'!B18,'例_原材'!$H$6:$H$35,0)),""))</x:f>
      </x:c>
      <x:c r="E18" s="18" t="str">
        <x:f>IF('例_生成'!A18="","",'例_生成'!E18&amp;"×"&amp;'例_生成'!F18&amp;"×"&amp;'例_生成'!G18)</x:f>
      </x:c>
      <x:c r="F18" s="18" t="str">
        <x:f>IF('例_生成'!A18="","",'例_生成'!B18)</x:f>
      </x:c>
      <x:c r="G18" s="18" t="str">
        <x:f>IF('例_生成'!A18="","",'例_生成'!C18)</x:f>
      </x:c>
      <x:c r="H18" s="18" t="str">
        <x:f>IF('例_生成'!A18="","",'例_生成'!D18)</x:f>
      </x:c>
      <x:c r="I18" s="18" t="str">
        <x:f>IF('例_生成'!A18="","",'例_生成'!H18)</x:f>
      </x:c>
      <x:c r="J18" s="18" t="str">
        <x:f>IF('例_生成'!A18="","",'例_生成'!I18)</x:f>
      </x:c>
      <x:c r="K18" s="18" t="str">
        <x:f>IF('例_生成'!A18="","",IF(OR('例_生成'!D18="再利用端材",'例_生成'!D18="廃棄端材"),E18,"対象外"))</x:f>
      </x:c>
      <x:c r="L18" s="24" t="str">
        <x:f>IF('例_生成'!A18="","",IFERROR(IF(AND(INDEX('例_原材'!$B$6:$B$35,MATCH('例_生成'!B18,'例_原材'!$H$6:$H$35,0))="鋼材",ISNUMBER(INDEX('例_原材'!$N$6:$N$35,MATCH('例_生成'!B18,'例_原材'!$H$6:$H$35,0))),INDEX('例_原材'!$N$6:$N$35,MATCH('例_生成'!B18,'例_原材'!$H$6:$H$35,0))&gt;0),'例_生成'!G18/'設定'!$B$6*'例_生成'!H18*INDEX('例_原材'!$N$6:$N$35,MATCH('例_生成'!B18,'例_原材'!$H$6:$H$35,0)),""),""))</x:f>
      </x:c>
      <x:c r="M18" s="24" t="str">
        <x:f>IF('例_生成'!A18="","",IF(ISNUMBER('例_生成'!N18),'例_生成'!N18,""))</x:f>
      </x:c>
      <x:c r="N18" s="28" t="str">
        <x:f>IF('例_生成'!A18="","",IFERROR(IF(INDEX('例_原材'!$B$6:$B$35,MATCH('例_生成'!B18,'例_原材'!$H$6:$H$35,0))="木材",'例_生成'!E18*'例_生成'!F18*'例_生成'!G18*'例_生成'!H18/'設定'!$B$6^3,""),""))</x:f>
      </x:c>
      <x:c r="O18" s="32" t="str">
        <x:f>IF('例_生成'!A18="","",IFERROR(IF(INDEX('例_原材'!$B$6:$B$35,MATCH('例_生成'!B18,'例_原材'!$H$6:$H$35,0))="建材",'例_生成'!F18*'例_生成'!G18*'例_生成'!H18/'設定'!$B$6^2,""),""))</x:f>
      </x:c>
      <x:c r="P18" s="18" t="str">
        <x:f>IF('例_生成'!A18="","",'例_生成'!O18)</x:f>
      </x:c>
      <x:c r="Q18" s="18" t="str">
        <x:f>IF('例_生成'!A18="","",IF(AND(R18="入力OK",'例_生成'!L18="使用可",OR('例_生成'!D18="加工品",'例_生成'!D18="再利用端材")),'例_生成'!H18-'例_生成'!J18,0))</x:f>
      </x:c>
      <x:c r="R18" s="18" t="str">
        <x:f>IF('例_生成'!A18="","",IFERROR(IF(AND(OR('例_生成'!N18="",AND(ISNUMBER('例_生成'!N18),'例_生成'!N18&gt;0)),COUNTIF('例_生成'!$A$6:$A$65,'例_生成'!A18)=1,COUNTIF('例_原材'!$H$6:$H$35,'例_生成'!B18)=1,'例_生成'!C18=INDEX('例_原材'!$I$6:$I$35,MATCH('例_生成'!B18,'例_原材'!$H$6:$H$35,0)),INDEX('例_原材'!$R$6:$R$35,MATCH('例_生成'!B18,'例_原材'!$H$6:$H$35,0))="確認済",OR('例_生成'!D18="加工品",'例_生成'!D18="再利用端材",'例_生成'!D18="廃棄端材"),COUNT('例_生成'!E18:'例_生成'!H18)=4,'例_生成'!E18&gt;0,'例_生成'!F18&gt;0,'例_生成'!G18&gt;0,'例_生成'!H18&gt;0,MOD('例_生成'!H18,1)=0,'例_生成'!E18=INDEX('例_原材'!$E$6:$E$35,MATCH('例_生成'!B18,'例_原材'!$H$6:$H$35,0)),'例_生成'!F18=INDEX('例_原材'!$F$6:$F$35,MATCH('例_生成'!B18,'例_原材'!$H$6:$H$35,0)),'例_生成'!I18=INDEX('例_原材'!$K$6:$K$35,MATCH('例_生成'!B18,'例_原材'!$H$6:$H$35,0)),ISNUMBER('例_生成'!J18),'例_生成'!J18&gt;=0,'例_生成'!J18&lt;='例_生成'!H18,MOD('例_生成'!J18,1)=0,OR('例_生成'!J18=0,'例_生成'!K18&lt;&gt;""),OR(AND('例_生成'!D18="廃棄端材",'例_生成'!L18="廃棄",'例_生成'!J18=0),AND('例_生成'!D18&lt;&gt;"廃棄端材",'例_生成'!L18="使用可")),OR('例_生成'!M18="理論",'例_生成'!M18="実測",'例_生成'!M18="対象外"),OR('例_生成'!M18&lt;&gt;"実測",AND(ISNUMBER('例_生成'!N18),'例_生成'!N18&gt;0)),'例_生成'!P18&lt;&gt;"",'例_生成'!Q18&lt;&gt;"",'例_生成'!R18&lt;&gt;"",'例_生成'!S18&lt;&gt;"",'例_生成'!T18&lt;&gt;"",OR('例_生成'!O18="kg",'例_生成'!O18="m3",'例_生成'!O18="m2",'例_生成'!O18="本",'例_生成'!O18="枚",AND('例_生成'!O18="対象外",'例_生成'!D18="廃棄端材")),OR(INDEX('例_原材'!$B$6:$B$35,MATCH('例_生成'!B18,'例_原材'!$H$6:$H$35,0))&lt;&gt;"鋼材",AND(ISNUMBER(INDEX('例_原材'!$N$6:$N$35,MATCH('例_生成'!B18,'例_原材'!$H$6:$H$35,0))),INDEX('例_原材'!$N$6:$N$35,MATCH('例_生成'!B18,'例_原材'!$H$6:$H$35,0))&gt;0))),"入力OK","要確認"),"要確認"))</x:f>
      </x:c>
      <x:c r="S18" s="18" t="str">
        <x:f>IF('例_生成'!A18="","",'例_生成'!G18*'例_生成'!H18)</x:f>
      </x:c>
      <x:c r="T18" s="18" t="str">
        <x:f>IF('例_生成'!A18="","",'例_生成'!J18)</x:f>
      </x:c>
    </x:row>
    <x:row r="19" ht="38" customHeight="1">
      <x:c r="A19" s="4" t="str">
        <x:f>IF('例_生成'!A19="","",'例_生成'!A19)</x:f>
      </x:c>
      <x:c r="B19" s="4" t="str">
        <x:f>IF('例_生成'!A19="","",IFERROR(INDEX('例_原材'!$A$6:$A$35,MATCH('例_生成'!B19,'例_原材'!$H$6:$H$35,0)),""))</x:f>
      </x:c>
      <x:c r="C19" s="4" t="str">
        <x:f>IF('例_生成'!A19="","",IFERROR(INDEX('例_原材'!$C$6:$C$35,MATCH('例_生成'!B19,'例_原材'!$H$6:$H$35,0)),""))</x:f>
      </x:c>
      <x:c r="D19" s="4" t="str">
        <x:f>IF('例_生成'!A19="","",IFERROR(INDEX('例_原材'!$D$6:$D$35,MATCH('例_生成'!B19,'例_原材'!$H$6:$H$35,0)),""))</x:f>
      </x:c>
      <x:c r="E19" s="4" t="str">
        <x:f>IF('例_生成'!A19="","",'例_生成'!E19&amp;"×"&amp;'例_生成'!F19&amp;"×"&amp;'例_生成'!G19)</x:f>
      </x:c>
      <x:c r="F19" s="4" t="str">
        <x:f>IF('例_生成'!A19="","",'例_生成'!B19)</x:f>
      </x:c>
      <x:c r="G19" s="4" t="str">
        <x:f>IF('例_生成'!A19="","",'例_生成'!C19)</x:f>
      </x:c>
      <x:c r="H19" s="4" t="str">
        <x:f>IF('例_生成'!A19="","",'例_生成'!D19)</x:f>
      </x:c>
      <x:c r="I19" s="4" t="str">
        <x:f>IF('例_生成'!A19="","",'例_生成'!H19)</x:f>
      </x:c>
      <x:c r="J19" s="4" t="str">
        <x:f>IF('例_生成'!A19="","",'例_生成'!I19)</x:f>
      </x:c>
      <x:c r="K19" s="4" t="str">
        <x:f>IF('例_生成'!A19="","",IF(OR('例_生成'!D19="再利用端材",'例_生成'!D19="廃棄端材"),E19,"対象外"))</x:f>
      </x:c>
      <x:c r="L19" s="25" t="str">
        <x:f>IF('例_生成'!A19="","",IFERROR(IF(AND(INDEX('例_原材'!$B$6:$B$35,MATCH('例_生成'!B19,'例_原材'!$H$6:$H$35,0))="鋼材",ISNUMBER(INDEX('例_原材'!$N$6:$N$35,MATCH('例_生成'!B19,'例_原材'!$H$6:$H$35,0))),INDEX('例_原材'!$N$6:$N$35,MATCH('例_生成'!B19,'例_原材'!$H$6:$H$35,0))&gt;0),'例_生成'!G19/'設定'!$B$6*'例_生成'!H19*INDEX('例_原材'!$N$6:$N$35,MATCH('例_生成'!B19,'例_原材'!$H$6:$H$35,0)),""),""))</x:f>
      </x:c>
      <x:c r="M19" s="25" t="str">
        <x:f>IF('例_生成'!A19="","",IF(ISNUMBER('例_生成'!N19),'例_生成'!N19,""))</x:f>
      </x:c>
      <x:c r="N19" s="29" t="str">
        <x:f>IF('例_生成'!A19="","",IFERROR(IF(INDEX('例_原材'!$B$6:$B$35,MATCH('例_生成'!B19,'例_原材'!$H$6:$H$35,0))="木材",'例_生成'!E19*'例_生成'!F19*'例_生成'!G19*'例_生成'!H19/'設定'!$B$6^3,""),""))</x:f>
      </x:c>
      <x:c r="O19" s="33" t="str">
        <x:f>IF('例_生成'!A19="","",IFERROR(IF(INDEX('例_原材'!$B$6:$B$35,MATCH('例_生成'!B19,'例_原材'!$H$6:$H$35,0))="建材",'例_生成'!F19*'例_生成'!G19*'例_生成'!H19/'設定'!$B$6^2,""),""))</x:f>
      </x:c>
      <x:c r="P19" s="4" t="str">
        <x:f>IF('例_生成'!A19="","",'例_生成'!O19)</x:f>
      </x:c>
      <x:c r="Q19" s="4" t="str">
        <x:f>IF('例_生成'!A19="","",IF(AND(R19="入力OK",'例_生成'!L19="使用可",OR('例_生成'!D19="加工品",'例_生成'!D19="再利用端材")),'例_生成'!H19-'例_生成'!J19,0))</x:f>
      </x:c>
      <x:c r="R19" s="4" t="str">
        <x:f>IF('例_生成'!A19="","",IFERROR(IF(AND(OR('例_生成'!N19="",AND(ISNUMBER('例_生成'!N19),'例_生成'!N19&gt;0)),COUNTIF('例_生成'!$A$6:$A$65,'例_生成'!A19)=1,COUNTIF('例_原材'!$H$6:$H$35,'例_生成'!B19)=1,'例_生成'!C19=INDEX('例_原材'!$I$6:$I$35,MATCH('例_生成'!B19,'例_原材'!$H$6:$H$35,0)),INDEX('例_原材'!$R$6:$R$35,MATCH('例_生成'!B19,'例_原材'!$H$6:$H$35,0))="確認済",OR('例_生成'!D19="加工品",'例_生成'!D19="再利用端材",'例_生成'!D19="廃棄端材"),COUNT('例_生成'!E19:'例_生成'!H19)=4,'例_生成'!E19&gt;0,'例_生成'!F19&gt;0,'例_生成'!G19&gt;0,'例_生成'!H19&gt;0,MOD('例_生成'!H19,1)=0,'例_生成'!E19=INDEX('例_原材'!$E$6:$E$35,MATCH('例_生成'!B19,'例_原材'!$H$6:$H$35,0)),'例_生成'!F19=INDEX('例_原材'!$F$6:$F$35,MATCH('例_生成'!B19,'例_原材'!$H$6:$H$35,0)),'例_生成'!I19=INDEX('例_原材'!$K$6:$K$35,MATCH('例_生成'!B19,'例_原材'!$H$6:$H$35,0)),ISNUMBER('例_生成'!J19),'例_生成'!J19&gt;=0,'例_生成'!J19&lt;='例_生成'!H19,MOD('例_生成'!J19,1)=0,OR('例_生成'!J19=0,'例_生成'!K19&lt;&gt;""),OR(AND('例_生成'!D19="廃棄端材",'例_生成'!L19="廃棄",'例_生成'!J19=0),AND('例_生成'!D19&lt;&gt;"廃棄端材",'例_生成'!L19="使用可")),OR('例_生成'!M19="理論",'例_生成'!M19="実測",'例_生成'!M19="対象外"),OR('例_生成'!M19&lt;&gt;"実測",AND(ISNUMBER('例_生成'!N19),'例_生成'!N19&gt;0)),'例_生成'!P19&lt;&gt;"",'例_生成'!Q19&lt;&gt;"",'例_生成'!R19&lt;&gt;"",'例_生成'!S19&lt;&gt;"",'例_生成'!T19&lt;&gt;"",OR('例_生成'!O19="kg",'例_生成'!O19="m3",'例_生成'!O19="m2",'例_生成'!O19="本",'例_生成'!O19="枚",AND('例_生成'!O19="対象外",'例_生成'!D19="廃棄端材")),OR(INDEX('例_原材'!$B$6:$B$35,MATCH('例_生成'!B19,'例_原材'!$H$6:$H$35,0))&lt;&gt;"鋼材",AND(ISNUMBER(INDEX('例_原材'!$N$6:$N$35,MATCH('例_生成'!B19,'例_原材'!$H$6:$H$35,0))),INDEX('例_原材'!$N$6:$N$35,MATCH('例_生成'!B19,'例_原材'!$H$6:$H$35,0))&gt;0))),"入力OK","要確認"),"要確認"))</x:f>
      </x:c>
      <x:c r="S19" s="4" t="str">
        <x:f>IF('例_生成'!A19="","",'例_生成'!G19*'例_生成'!H19)</x:f>
      </x:c>
      <x:c r="T19" s="4" t="str">
        <x:f>IF('例_生成'!A19="","",'例_生成'!J19)</x:f>
      </x:c>
    </x:row>
    <x:row r="20" ht="38" customHeight="1">
      <x:c r="A20" s="18" t="str">
        <x:f>IF('例_生成'!A20="","",'例_生成'!A20)</x:f>
      </x:c>
      <x:c r="B20" s="18" t="str">
        <x:f>IF('例_生成'!A20="","",IFERROR(INDEX('例_原材'!$A$6:$A$35,MATCH('例_生成'!B20,'例_原材'!$H$6:$H$35,0)),""))</x:f>
      </x:c>
      <x:c r="C20" s="18" t="str">
        <x:f>IF('例_生成'!A20="","",IFERROR(INDEX('例_原材'!$C$6:$C$35,MATCH('例_生成'!B20,'例_原材'!$H$6:$H$35,0)),""))</x:f>
      </x:c>
      <x:c r="D20" s="18" t="str">
        <x:f>IF('例_生成'!A20="","",IFERROR(INDEX('例_原材'!$D$6:$D$35,MATCH('例_生成'!B20,'例_原材'!$H$6:$H$35,0)),""))</x:f>
      </x:c>
      <x:c r="E20" s="18" t="str">
        <x:f>IF('例_生成'!A20="","",'例_生成'!E20&amp;"×"&amp;'例_生成'!F20&amp;"×"&amp;'例_生成'!G20)</x:f>
      </x:c>
      <x:c r="F20" s="18" t="str">
        <x:f>IF('例_生成'!A20="","",'例_生成'!B20)</x:f>
      </x:c>
      <x:c r="G20" s="18" t="str">
        <x:f>IF('例_生成'!A20="","",'例_生成'!C20)</x:f>
      </x:c>
      <x:c r="H20" s="18" t="str">
        <x:f>IF('例_生成'!A20="","",'例_生成'!D20)</x:f>
      </x:c>
      <x:c r="I20" s="18" t="str">
        <x:f>IF('例_生成'!A20="","",'例_生成'!H20)</x:f>
      </x:c>
      <x:c r="J20" s="18" t="str">
        <x:f>IF('例_生成'!A20="","",'例_生成'!I20)</x:f>
      </x:c>
      <x:c r="K20" s="18" t="str">
        <x:f>IF('例_生成'!A20="","",IF(OR('例_生成'!D20="再利用端材",'例_生成'!D20="廃棄端材"),E20,"対象外"))</x:f>
      </x:c>
      <x:c r="L20" s="24" t="str">
        <x:f>IF('例_生成'!A20="","",IFERROR(IF(AND(INDEX('例_原材'!$B$6:$B$35,MATCH('例_生成'!B20,'例_原材'!$H$6:$H$35,0))="鋼材",ISNUMBER(INDEX('例_原材'!$N$6:$N$35,MATCH('例_生成'!B20,'例_原材'!$H$6:$H$35,0))),INDEX('例_原材'!$N$6:$N$35,MATCH('例_生成'!B20,'例_原材'!$H$6:$H$35,0))&gt;0),'例_生成'!G20/'設定'!$B$6*'例_生成'!H20*INDEX('例_原材'!$N$6:$N$35,MATCH('例_生成'!B20,'例_原材'!$H$6:$H$35,0)),""),""))</x:f>
      </x:c>
      <x:c r="M20" s="24" t="str">
        <x:f>IF('例_生成'!A20="","",IF(ISNUMBER('例_生成'!N20),'例_生成'!N20,""))</x:f>
      </x:c>
      <x:c r="N20" s="28" t="str">
        <x:f>IF('例_生成'!A20="","",IFERROR(IF(INDEX('例_原材'!$B$6:$B$35,MATCH('例_生成'!B20,'例_原材'!$H$6:$H$35,0))="木材",'例_生成'!E20*'例_生成'!F20*'例_生成'!G20*'例_生成'!H20/'設定'!$B$6^3,""),""))</x:f>
      </x:c>
      <x:c r="O20" s="32" t="str">
        <x:f>IF('例_生成'!A20="","",IFERROR(IF(INDEX('例_原材'!$B$6:$B$35,MATCH('例_生成'!B20,'例_原材'!$H$6:$H$35,0))="建材",'例_生成'!F20*'例_生成'!G20*'例_生成'!H20/'設定'!$B$6^2,""),""))</x:f>
      </x:c>
      <x:c r="P20" s="18" t="str">
        <x:f>IF('例_生成'!A20="","",'例_生成'!O20)</x:f>
      </x:c>
      <x:c r="Q20" s="18" t="str">
        <x:f>IF('例_生成'!A20="","",IF(AND(R20="入力OK",'例_生成'!L20="使用可",OR('例_生成'!D20="加工品",'例_生成'!D20="再利用端材")),'例_生成'!H20-'例_生成'!J20,0))</x:f>
      </x:c>
      <x:c r="R20" s="18" t="str">
        <x:f>IF('例_生成'!A20="","",IFERROR(IF(AND(OR('例_生成'!N20="",AND(ISNUMBER('例_生成'!N20),'例_生成'!N20&gt;0)),COUNTIF('例_生成'!$A$6:$A$65,'例_生成'!A20)=1,COUNTIF('例_原材'!$H$6:$H$35,'例_生成'!B20)=1,'例_生成'!C20=INDEX('例_原材'!$I$6:$I$35,MATCH('例_生成'!B20,'例_原材'!$H$6:$H$35,0)),INDEX('例_原材'!$R$6:$R$35,MATCH('例_生成'!B20,'例_原材'!$H$6:$H$35,0))="確認済",OR('例_生成'!D20="加工品",'例_生成'!D20="再利用端材",'例_生成'!D20="廃棄端材"),COUNT('例_生成'!E20:'例_生成'!H20)=4,'例_生成'!E20&gt;0,'例_生成'!F20&gt;0,'例_生成'!G20&gt;0,'例_生成'!H20&gt;0,MOD('例_生成'!H20,1)=0,'例_生成'!E20=INDEX('例_原材'!$E$6:$E$35,MATCH('例_生成'!B20,'例_原材'!$H$6:$H$35,0)),'例_生成'!F20=INDEX('例_原材'!$F$6:$F$35,MATCH('例_生成'!B20,'例_原材'!$H$6:$H$35,0)),'例_生成'!I20=INDEX('例_原材'!$K$6:$K$35,MATCH('例_生成'!B20,'例_原材'!$H$6:$H$35,0)),ISNUMBER('例_生成'!J20),'例_生成'!J20&gt;=0,'例_生成'!J20&lt;='例_生成'!H20,MOD('例_生成'!J20,1)=0,OR('例_生成'!J20=0,'例_生成'!K20&lt;&gt;""),OR(AND('例_生成'!D20="廃棄端材",'例_生成'!L20="廃棄",'例_生成'!J20=0),AND('例_生成'!D20&lt;&gt;"廃棄端材",'例_生成'!L20="使用可")),OR('例_生成'!M20="理論",'例_生成'!M20="実測",'例_生成'!M20="対象外"),OR('例_生成'!M20&lt;&gt;"実測",AND(ISNUMBER('例_生成'!N20),'例_生成'!N20&gt;0)),'例_生成'!P20&lt;&gt;"",'例_生成'!Q20&lt;&gt;"",'例_生成'!R20&lt;&gt;"",'例_生成'!S20&lt;&gt;"",'例_生成'!T20&lt;&gt;"",OR('例_生成'!O20="kg",'例_生成'!O20="m3",'例_生成'!O20="m2",'例_生成'!O20="本",'例_生成'!O20="枚",AND('例_生成'!O20="対象外",'例_生成'!D20="廃棄端材")),OR(INDEX('例_原材'!$B$6:$B$35,MATCH('例_生成'!B20,'例_原材'!$H$6:$H$35,0))&lt;&gt;"鋼材",AND(ISNUMBER(INDEX('例_原材'!$N$6:$N$35,MATCH('例_生成'!B20,'例_原材'!$H$6:$H$35,0))),INDEX('例_原材'!$N$6:$N$35,MATCH('例_生成'!B20,'例_原材'!$H$6:$H$35,0))&gt;0))),"入力OK","要確認"),"要確認"))</x:f>
      </x:c>
      <x:c r="S20" s="18" t="str">
        <x:f>IF('例_生成'!A20="","",'例_生成'!G20*'例_生成'!H20)</x:f>
      </x:c>
      <x:c r="T20" s="18" t="str">
        <x:f>IF('例_生成'!A20="","",'例_生成'!J20)</x:f>
      </x:c>
    </x:row>
    <x:row r="21" ht="38" customHeight="1">
      <x:c r="A21" s="4" t="str">
        <x:f>IF('例_生成'!A21="","",'例_生成'!A21)</x:f>
      </x:c>
      <x:c r="B21" s="4" t="str">
        <x:f>IF('例_生成'!A21="","",IFERROR(INDEX('例_原材'!$A$6:$A$35,MATCH('例_生成'!B21,'例_原材'!$H$6:$H$35,0)),""))</x:f>
      </x:c>
      <x:c r="C21" s="4" t="str">
        <x:f>IF('例_生成'!A21="","",IFERROR(INDEX('例_原材'!$C$6:$C$35,MATCH('例_生成'!B21,'例_原材'!$H$6:$H$35,0)),""))</x:f>
      </x:c>
      <x:c r="D21" s="4" t="str">
        <x:f>IF('例_生成'!A21="","",IFERROR(INDEX('例_原材'!$D$6:$D$35,MATCH('例_生成'!B21,'例_原材'!$H$6:$H$35,0)),""))</x:f>
      </x:c>
      <x:c r="E21" s="4" t="str">
        <x:f>IF('例_生成'!A21="","",'例_生成'!E21&amp;"×"&amp;'例_生成'!F21&amp;"×"&amp;'例_生成'!G21)</x:f>
      </x:c>
      <x:c r="F21" s="4" t="str">
        <x:f>IF('例_生成'!A21="","",'例_生成'!B21)</x:f>
      </x:c>
      <x:c r="G21" s="4" t="str">
        <x:f>IF('例_生成'!A21="","",'例_生成'!C21)</x:f>
      </x:c>
      <x:c r="H21" s="4" t="str">
        <x:f>IF('例_生成'!A21="","",'例_生成'!D21)</x:f>
      </x:c>
      <x:c r="I21" s="4" t="str">
        <x:f>IF('例_生成'!A21="","",'例_生成'!H21)</x:f>
      </x:c>
      <x:c r="J21" s="4" t="str">
        <x:f>IF('例_生成'!A21="","",'例_生成'!I21)</x:f>
      </x:c>
      <x:c r="K21" s="4" t="str">
        <x:f>IF('例_生成'!A21="","",IF(OR('例_生成'!D21="再利用端材",'例_生成'!D21="廃棄端材"),E21,"対象外"))</x:f>
      </x:c>
      <x:c r="L21" s="25" t="str">
        <x:f>IF('例_生成'!A21="","",IFERROR(IF(AND(INDEX('例_原材'!$B$6:$B$35,MATCH('例_生成'!B21,'例_原材'!$H$6:$H$35,0))="鋼材",ISNUMBER(INDEX('例_原材'!$N$6:$N$35,MATCH('例_生成'!B21,'例_原材'!$H$6:$H$35,0))),INDEX('例_原材'!$N$6:$N$35,MATCH('例_生成'!B21,'例_原材'!$H$6:$H$35,0))&gt;0),'例_生成'!G21/'設定'!$B$6*'例_生成'!H21*INDEX('例_原材'!$N$6:$N$35,MATCH('例_生成'!B21,'例_原材'!$H$6:$H$35,0)),""),""))</x:f>
      </x:c>
      <x:c r="M21" s="25" t="str">
        <x:f>IF('例_生成'!A21="","",IF(ISNUMBER('例_生成'!N21),'例_生成'!N21,""))</x:f>
      </x:c>
      <x:c r="N21" s="29" t="str">
        <x:f>IF('例_生成'!A21="","",IFERROR(IF(INDEX('例_原材'!$B$6:$B$35,MATCH('例_生成'!B21,'例_原材'!$H$6:$H$35,0))="木材",'例_生成'!E21*'例_生成'!F21*'例_生成'!G21*'例_生成'!H21/'設定'!$B$6^3,""),""))</x:f>
      </x:c>
      <x:c r="O21" s="33" t="str">
        <x:f>IF('例_生成'!A21="","",IFERROR(IF(INDEX('例_原材'!$B$6:$B$35,MATCH('例_生成'!B21,'例_原材'!$H$6:$H$35,0))="建材",'例_生成'!F21*'例_生成'!G21*'例_生成'!H21/'設定'!$B$6^2,""),""))</x:f>
      </x:c>
      <x:c r="P21" s="4" t="str">
        <x:f>IF('例_生成'!A21="","",'例_生成'!O21)</x:f>
      </x:c>
      <x:c r="Q21" s="4" t="str">
        <x:f>IF('例_生成'!A21="","",IF(AND(R21="入力OK",'例_生成'!L21="使用可",OR('例_生成'!D21="加工品",'例_生成'!D21="再利用端材")),'例_生成'!H21-'例_生成'!J21,0))</x:f>
      </x:c>
      <x:c r="R21" s="4" t="str">
        <x:f>IF('例_生成'!A21="","",IFERROR(IF(AND(OR('例_生成'!N21="",AND(ISNUMBER('例_生成'!N21),'例_生成'!N21&gt;0)),COUNTIF('例_生成'!$A$6:$A$65,'例_生成'!A21)=1,COUNTIF('例_原材'!$H$6:$H$35,'例_生成'!B21)=1,'例_生成'!C21=INDEX('例_原材'!$I$6:$I$35,MATCH('例_生成'!B21,'例_原材'!$H$6:$H$35,0)),INDEX('例_原材'!$R$6:$R$35,MATCH('例_生成'!B21,'例_原材'!$H$6:$H$35,0))="確認済",OR('例_生成'!D21="加工品",'例_生成'!D21="再利用端材",'例_生成'!D21="廃棄端材"),COUNT('例_生成'!E21:'例_生成'!H21)=4,'例_生成'!E21&gt;0,'例_生成'!F21&gt;0,'例_生成'!G21&gt;0,'例_生成'!H21&gt;0,MOD('例_生成'!H21,1)=0,'例_生成'!E21=INDEX('例_原材'!$E$6:$E$35,MATCH('例_生成'!B21,'例_原材'!$H$6:$H$35,0)),'例_生成'!F21=INDEX('例_原材'!$F$6:$F$35,MATCH('例_生成'!B21,'例_原材'!$H$6:$H$35,0)),'例_生成'!I21=INDEX('例_原材'!$K$6:$K$35,MATCH('例_生成'!B21,'例_原材'!$H$6:$H$35,0)),ISNUMBER('例_生成'!J21),'例_生成'!J21&gt;=0,'例_生成'!J21&lt;='例_生成'!H21,MOD('例_生成'!J21,1)=0,OR('例_生成'!J21=0,'例_生成'!K21&lt;&gt;""),OR(AND('例_生成'!D21="廃棄端材",'例_生成'!L21="廃棄",'例_生成'!J21=0),AND('例_生成'!D21&lt;&gt;"廃棄端材",'例_生成'!L21="使用可")),OR('例_生成'!M21="理論",'例_生成'!M21="実測",'例_生成'!M21="対象外"),OR('例_生成'!M21&lt;&gt;"実測",AND(ISNUMBER('例_生成'!N21),'例_生成'!N21&gt;0)),'例_生成'!P21&lt;&gt;"",'例_生成'!Q21&lt;&gt;"",'例_生成'!R21&lt;&gt;"",'例_生成'!S21&lt;&gt;"",'例_生成'!T21&lt;&gt;"",OR('例_生成'!O21="kg",'例_生成'!O21="m3",'例_生成'!O21="m2",'例_生成'!O21="本",'例_生成'!O21="枚",AND('例_生成'!O21="対象外",'例_生成'!D21="廃棄端材")),OR(INDEX('例_原材'!$B$6:$B$35,MATCH('例_生成'!B21,'例_原材'!$H$6:$H$35,0))&lt;&gt;"鋼材",AND(ISNUMBER(INDEX('例_原材'!$N$6:$N$35,MATCH('例_生成'!B21,'例_原材'!$H$6:$H$35,0))),INDEX('例_原材'!$N$6:$N$35,MATCH('例_生成'!B21,'例_原材'!$H$6:$H$35,0))&gt;0))),"入力OK","要確認"),"要確認"))</x:f>
      </x:c>
      <x:c r="S21" s="4" t="str">
        <x:f>IF('例_生成'!A21="","",'例_生成'!G21*'例_生成'!H21)</x:f>
      </x:c>
      <x:c r="T21" s="4" t="str">
        <x:f>IF('例_生成'!A21="","",'例_生成'!J21)</x:f>
      </x:c>
    </x:row>
    <x:row r="22" ht="38" customHeight="1">
      <x:c r="A22" s="18" t="str">
        <x:f>IF('例_生成'!A22="","",'例_生成'!A22)</x:f>
      </x:c>
      <x:c r="B22" s="18" t="str">
        <x:f>IF('例_生成'!A22="","",IFERROR(INDEX('例_原材'!$A$6:$A$35,MATCH('例_生成'!B22,'例_原材'!$H$6:$H$35,0)),""))</x:f>
      </x:c>
      <x:c r="C22" s="18" t="str">
        <x:f>IF('例_生成'!A22="","",IFERROR(INDEX('例_原材'!$C$6:$C$35,MATCH('例_生成'!B22,'例_原材'!$H$6:$H$35,0)),""))</x:f>
      </x:c>
      <x:c r="D22" s="18" t="str">
        <x:f>IF('例_生成'!A22="","",IFERROR(INDEX('例_原材'!$D$6:$D$35,MATCH('例_生成'!B22,'例_原材'!$H$6:$H$35,0)),""))</x:f>
      </x:c>
      <x:c r="E22" s="18" t="str">
        <x:f>IF('例_生成'!A22="","",'例_生成'!E22&amp;"×"&amp;'例_生成'!F22&amp;"×"&amp;'例_生成'!G22)</x:f>
      </x:c>
      <x:c r="F22" s="18" t="str">
        <x:f>IF('例_生成'!A22="","",'例_生成'!B22)</x:f>
      </x:c>
      <x:c r="G22" s="18" t="str">
        <x:f>IF('例_生成'!A22="","",'例_生成'!C22)</x:f>
      </x:c>
      <x:c r="H22" s="18" t="str">
        <x:f>IF('例_生成'!A22="","",'例_生成'!D22)</x:f>
      </x:c>
      <x:c r="I22" s="18" t="str">
        <x:f>IF('例_生成'!A22="","",'例_生成'!H22)</x:f>
      </x:c>
      <x:c r="J22" s="18" t="str">
        <x:f>IF('例_生成'!A22="","",'例_生成'!I22)</x:f>
      </x:c>
      <x:c r="K22" s="18" t="str">
        <x:f>IF('例_生成'!A22="","",IF(OR('例_生成'!D22="再利用端材",'例_生成'!D22="廃棄端材"),E22,"対象外"))</x:f>
      </x:c>
      <x:c r="L22" s="24" t="str">
        <x:f>IF('例_生成'!A22="","",IFERROR(IF(AND(INDEX('例_原材'!$B$6:$B$35,MATCH('例_生成'!B22,'例_原材'!$H$6:$H$35,0))="鋼材",ISNUMBER(INDEX('例_原材'!$N$6:$N$35,MATCH('例_生成'!B22,'例_原材'!$H$6:$H$35,0))),INDEX('例_原材'!$N$6:$N$35,MATCH('例_生成'!B22,'例_原材'!$H$6:$H$35,0))&gt;0),'例_生成'!G22/'設定'!$B$6*'例_生成'!H22*INDEX('例_原材'!$N$6:$N$35,MATCH('例_生成'!B22,'例_原材'!$H$6:$H$35,0)),""),""))</x:f>
      </x:c>
      <x:c r="M22" s="24" t="str">
        <x:f>IF('例_生成'!A22="","",IF(ISNUMBER('例_生成'!N22),'例_生成'!N22,""))</x:f>
      </x:c>
      <x:c r="N22" s="28" t="str">
        <x:f>IF('例_生成'!A22="","",IFERROR(IF(INDEX('例_原材'!$B$6:$B$35,MATCH('例_生成'!B22,'例_原材'!$H$6:$H$35,0))="木材",'例_生成'!E22*'例_生成'!F22*'例_生成'!G22*'例_生成'!H22/'設定'!$B$6^3,""),""))</x:f>
      </x:c>
      <x:c r="O22" s="32" t="str">
        <x:f>IF('例_生成'!A22="","",IFERROR(IF(INDEX('例_原材'!$B$6:$B$35,MATCH('例_生成'!B22,'例_原材'!$H$6:$H$35,0))="建材",'例_生成'!F22*'例_生成'!G22*'例_生成'!H22/'設定'!$B$6^2,""),""))</x:f>
      </x:c>
      <x:c r="P22" s="18" t="str">
        <x:f>IF('例_生成'!A22="","",'例_生成'!O22)</x:f>
      </x:c>
      <x:c r="Q22" s="18" t="str">
        <x:f>IF('例_生成'!A22="","",IF(AND(R22="入力OK",'例_生成'!L22="使用可",OR('例_生成'!D22="加工品",'例_生成'!D22="再利用端材")),'例_生成'!H22-'例_生成'!J22,0))</x:f>
      </x:c>
      <x:c r="R22" s="18" t="str">
        <x:f>IF('例_生成'!A22="","",IFERROR(IF(AND(OR('例_生成'!N22="",AND(ISNUMBER('例_生成'!N22),'例_生成'!N22&gt;0)),COUNTIF('例_生成'!$A$6:$A$65,'例_生成'!A22)=1,COUNTIF('例_原材'!$H$6:$H$35,'例_生成'!B22)=1,'例_生成'!C22=INDEX('例_原材'!$I$6:$I$35,MATCH('例_生成'!B22,'例_原材'!$H$6:$H$35,0)),INDEX('例_原材'!$R$6:$R$35,MATCH('例_生成'!B22,'例_原材'!$H$6:$H$35,0))="確認済",OR('例_生成'!D22="加工品",'例_生成'!D22="再利用端材",'例_生成'!D22="廃棄端材"),COUNT('例_生成'!E22:'例_生成'!H22)=4,'例_生成'!E22&gt;0,'例_生成'!F22&gt;0,'例_生成'!G22&gt;0,'例_生成'!H22&gt;0,MOD('例_生成'!H22,1)=0,'例_生成'!E22=INDEX('例_原材'!$E$6:$E$35,MATCH('例_生成'!B22,'例_原材'!$H$6:$H$35,0)),'例_生成'!F22=INDEX('例_原材'!$F$6:$F$35,MATCH('例_生成'!B22,'例_原材'!$H$6:$H$35,0)),'例_生成'!I22=INDEX('例_原材'!$K$6:$K$35,MATCH('例_生成'!B22,'例_原材'!$H$6:$H$35,0)),ISNUMBER('例_生成'!J22),'例_生成'!J22&gt;=0,'例_生成'!J22&lt;='例_生成'!H22,MOD('例_生成'!J22,1)=0,OR('例_生成'!J22=0,'例_生成'!K22&lt;&gt;""),OR(AND('例_生成'!D22="廃棄端材",'例_生成'!L22="廃棄",'例_生成'!J22=0),AND('例_生成'!D22&lt;&gt;"廃棄端材",'例_生成'!L22="使用可")),OR('例_生成'!M22="理論",'例_生成'!M22="実測",'例_生成'!M22="対象外"),OR('例_生成'!M22&lt;&gt;"実測",AND(ISNUMBER('例_生成'!N22),'例_生成'!N22&gt;0)),'例_生成'!P22&lt;&gt;"",'例_生成'!Q22&lt;&gt;"",'例_生成'!R22&lt;&gt;"",'例_生成'!S22&lt;&gt;"",'例_生成'!T22&lt;&gt;"",OR('例_生成'!O22="kg",'例_生成'!O22="m3",'例_生成'!O22="m2",'例_生成'!O22="本",'例_生成'!O22="枚",AND('例_生成'!O22="対象外",'例_生成'!D22="廃棄端材")),OR(INDEX('例_原材'!$B$6:$B$35,MATCH('例_生成'!B22,'例_原材'!$H$6:$H$35,0))&lt;&gt;"鋼材",AND(ISNUMBER(INDEX('例_原材'!$N$6:$N$35,MATCH('例_生成'!B22,'例_原材'!$H$6:$H$35,0))),INDEX('例_原材'!$N$6:$N$35,MATCH('例_生成'!B22,'例_原材'!$H$6:$H$35,0))&gt;0))),"入力OK","要確認"),"要確認"))</x:f>
      </x:c>
      <x:c r="S22" s="18" t="str">
        <x:f>IF('例_生成'!A22="","",'例_生成'!G22*'例_生成'!H22)</x:f>
      </x:c>
      <x:c r="T22" s="18" t="str">
        <x:f>IF('例_生成'!A22="","",'例_生成'!J22)</x:f>
      </x:c>
    </x:row>
    <x:row r="23" ht="38" customHeight="1">
      <x:c r="A23" s="4" t="str">
        <x:f>IF('例_生成'!A23="","",'例_生成'!A23)</x:f>
      </x:c>
      <x:c r="B23" s="4" t="str">
        <x:f>IF('例_生成'!A23="","",IFERROR(INDEX('例_原材'!$A$6:$A$35,MATCH('例_生成'!B23,'例_原材'!$H$6:$H$35,0)),""))</x:f>
      </x:c>
      <x:c r="C23" s="4" t="str">
        <x:f>IF('例_生成'!A23="","",IFERROR(INDEX('例_原材'!$C$6:$C$35,MATCH('例_生成'!B23,'例_原材'!$H$6:$H$35,0)),""))</x:f>
      </x:c>
      <x:c r="D23" s="4" t="str">
        <x:f>IF('例_生成'!A23="","",IFERROR(INDEX('例_原材'!$D$6:$D$35,MATCH('例_生成'!B23,'例_原材'!$H$6:$H$35,0)),""))</x:f>
      </x:c>
      <x:c r="E23" s="4" t="str">
        <x:f>IF('例_生成'!A23="","",'例_生成'!E23&amp;"×"&amp;'例_生成'!F23&amp;"×"&amp;'例_生成'!G23)</x:f>
      </x:c>
      <x:c r="F23" s="4" t="str">
        <x:f>IF('例_生成'!A23="","",'例_生成'!B23)</x:f>
      </x:c>
      <x:c r="G23" s="4" t="str">
        <x:f>IF('例_生成'!A23="","",'例_生成'!C23)</x:f>
      </x:c>
      <x:c r="H23" s="4" t="str">
        <x:f>IF('例_生成'!A23="","",'例_生成'!D23)</x:f>
      </x:c>
      <x:c r="I23" s="4" t="str">
        <x:f>IF('例_生成'!A23="","",'例_生成'!H23)</x:f>
      </x:c>
      <x:c r="J23" s="4" t="str">
        <x:f>IF('例_生成'!A23="","",'例_生成'!I23)</x:f>
      </x:c>
      <x:c r="K23" s="4" t="str">
        <x:f>IF('例_生成'!A23="","",IF(OR('例_生成'!D23="再利用端材",'例_生成'!D23="廃棄端材"),E23,"対象外"))</x:f>
      </x:c>
      <x:c r="L23" s="25" t="str">
        <x:f>IF('例_生成'!A23="","",IFERROR(IF(AND(INDEX('例_原材'!$B$6:$B$35,MATCH('例_生成'!B23,'例_原材'!$H$6:$H$35,0))="鋼材",ISNUMBER(INDEX('例_原材'!$N$6:$N$35,MATCH('例_生成'!B23,'例_原材'!$H$6:$H$35,0))),INDEX('例_原材'!$N$6:$N$35,MATCH('例_生成'!B23,'例_原材'!$H$6:$H$35,0))&gt;0),'例_生成'!G23/'設定'!$B$6*'例_生成'!H23*INDEX('例_原材'!$N$6:$N$35,MATCH('例_生成'!B23,'例_原材'!$H$6:$H$35,0)),""),""))</x:f>
      </x:c>
      <x:c r="M23" s="25" t="str">
        <x:f>IF('例_生成'!A23="","",IF(ISNUMBER('例_生成'!N23),'例_生成'!N23,""))</x:f>
      </x:c>
      <x:c r="N23" s="29" t="str">
        <x:f>IF('例_生成'!A23="","",IFERROR(IF(INDEX('例_原材'!$B$6:$B$35,MATCH('例_生成'!B23,'例_原材'!$H$6:$H$35,0))="木材",'例_生成'!E23*'例_生成'!F23*'例_生成'!G23*'例_生成'!H23/'設定'!$B$6^3,""),""))</x:f>
      </x:c>
      <x:c r="O23" s="33" t="str">
        <x:f>IF('例_生成'!A23="","",IFERROR(IF(INDEX('例_原材'!$B$6:$B$35,MATCH('例_生成'!B23,'例_原材'!$H$6:$H$35,0))="建材",'例_生成'!F23*'例_生成'!G23*'例_生成'!H23/'設定'!$B$6^2,""),""))</x:f>
      </x:c>
      <x:c r="P23" s="4" t="str">
        <x:f>IF('例_生成'!A23="","",'例_生成'!O23)</x:f>
      </x:c>
      <x:c r="Q23" s="4" t="str">
        <x:f>IF('例_生成'!A23="","",IF(AND(R23="入力OK",'例_生成'!L23="使用可",OR('例_生成'!D23="加工品",'例_生成'!D23="再利用端材")),'例_生成'!H23-'例_生成'!J23,0))</x:f>
      </x:c>
      <x:c r="R23" s="4" t="str">
        <x:f>IF('例_生成'!A23="","",IFERROR(IF(AND(OR('例_生成'!N23="",AND(ISNUMBER('例_生成'!N23),'例_生成'!N23&gt;0)),COUNTIF('例_生成'!$A$6:$A$65,'例_生成'!A23)=1,COUNTIF('例_原材'!$H$6:$H$35,'例_生成'!B23)=1,'例_生成'!C23=INDEX('例_原材'!$I$6:$I$35,MATCH('例_生成'!B23,'例_原材'!$H$6:$H$35,0)),INDEX('例_原材'!$R$6:$R$35,MATCH('例_生成'!B23,'例_原材'!$H$6:$H$35,0))="確認済",OR('例_生成'!D23="加工品",'例_生成'!D23="再利用端材",'例_生成'!D23="廃棄端材"),COUNT('例_生成'!E23:'例_生成'!H23)=4,'例_生成'!E23&gt;0,'例_生成'!F23&gt;0,'例_生成'!G23&gt;0,'例_生成'!H23&gt;0,MOD('例_生成'!H23,1)=0,'例_生成'!E23=INDEX('例_原材'!$E$6:$E$35,MATCH('例_生成'!B23,'例_原材'!$H$6:$H$35,0)),'例_生成'!F23=INDEX('例_原材'!$F$6:$F$35,MATCH('例_生成'!B23,'例_原材'!$H$6:$H$35,0)),'例_生成'!I23=INDEX('例_原材'!$K$6:$K$35,MATCH('例_生成'!B23,'例_原材'!$H$6:$H$35,0)),ISNUMBER('例_生成'!J23),'例_生成'!J23&gt;=0,'例_生成'!J23&lt;='例_生成'!H23,MOD('例_生成'!J23,1)=0,OR('例_生成'!J23=0,'例_生成'!K23&lt;&gt;""),OR(AND('例_生成'!D23="廃棄端材",'例_生成'!L23="廃棄",'例_生成'!J23=0),AND('例_生成'!D23&lt;&gt;"廃棄端材",'例_生成'!L23="使用可")),OR('例_生成'!M23="理論",'例_生成'!M23="実測",'例_生成'!M23="対象外"),OR('例_生成'!M23&lt;&gt;"実測",AND(ISNUMBER('例_生成'!N23),'例_生成'!N23&gt;0)),'例_生成'!P23&lt;&gt;"",'例_生成'!Q23&lt;&gt;"",'例_生成'!R23&lt;&gt;"",'例_生成'!S23&lt;&gt;"",'例_生成'!T23&lt;&gt;"",OR('例_生成'!O23="kg",'例_生成'!O23="m3",'例_生成'!O23="m2",'例_生成'!O23="本",'例_生成'!O23="枚",AND('例_生成'!O23="対象外",'例_生成'!D23="廃棄端材")),OR(INDEX('例_原材'!$B$6:$B$35,MATCH('例_生成'!B23,'例_原材'!$H$6:$H$35,0))&lt;&gt;"鋼材",AND(ISNUMBER(INDEX('例_原材'!$N$6:$N$35,MATCH('例_生成'!B23,'例_原材'!$H$6:$H$35,0))),INDEX('例_原材'!$N$6:$N$35,MATCH('例_生成'!B23,'例_原材'!$H$6:$H$35,0))&gt;0))),"入力OK","要確認"),"要確認"))</x:f>
      </x:c>
      <x:c r="S23" s="4" t="str">
        <x:f>IF('例_生成'!A23="","",'例_生成'!G23*'例_生成'!H23)</x:f>
      </x:c>
      <x:c r="T23" s="4" t="str">
        <x:f>IF('例_生成'!A23="","",'例_生成'!J23)</x:f>
      </x:c>
    </x:row>
    <x:row r="24" ht="38" customHeight="1">
      <x:c r="A24" s="18" t="str">
        <x:f>IF('例_生成'!A24="","",'例_生成'!A24)</x:f>
      </x:c>
      <x:c r="B24" s="18" t="str">
        <x:f>IF('例_生成'!A24="","",IFERROR(INDEX('例_原材'!$A$6:$A$35,MATCH('例_生成'!B24,'例_原材'!$H$6:$H$35,0)),""))</x:f>
      </x:c>
      <x:c r="C24" s="18" t="str">
        <x:f>IF('例_生成'!A24="","",IFERROR(INDEX('例_原材'!$C$6:$C$35,MATCH('例_生成'!B24,'例_原材'!$H$6:$H$35,0)),""))</x:f>
      </x:c>
      <x:c r="D24" s="18" t="str">
        <x:f>IF('例_生成'!A24="","",IFERROR(INDEX('例_原材'!$D$6:$D$35,MATCH('例_生成'!B24,'例_原材'!$H$6:$H$35,0)),""))</x:f>
      </x:c>
      <x:c r="E24" s="18" t="str">
        <x:f>IF('例_生成'!A24="","",'例_生成'!E24&amp;"×"&amp;'例_生成'!F24&amp;"×"&amp;'例_生成'!G24)</x:f>
      </x:c>
      <x:c r="F24" s="18" t="str">
        <x:f>IF('例_生成'!A24="","",'例_生成'!B24)</x:f>
      </x:c>
      <x:c r="G24" s="18" t="str">
        <x:f>IF('例_生成'!A24="","",'例_生成'!C24)</x:f>
      </x:c>
      <x:c r="H24" s="18" t="str">
        <x:f>IF('例_生成'!A24="","",'例_生成'!D24)</x:f>
      </x:c>
      <x:c r="I24" s="18" t="str">
        <x:f>IF('例_生成'!A24="","",'例_生成'!H24)</x:f>
      </x:c>
      <x:c r="J24" s="18" t="str">
        <x:f>IF('例_生成'!A24="","",'例_生成'!I24)</x:f>
      </x:c>
      <x:c r="K24" s="18" t="str">
        <x:f>IF('例_生成'!A24="","",IF(OR('例_生成'!D24="再利用端材",'例_生成'!D24="廃棄端材"),E24,"対象外"))</x:f>
      </x:c>
      <x:c r="L24" s="24" t="str">
        <x:f>IF('例_生成'!A24="","",IFERROR(IF(AND(INDEX('例_原材'!$B$6:$B$35,MATCH('例_生成'!B24,'例_原材'!$H$6:$H$35,0))="鋼材",ISNUMBER(INDEX('例_原材'!$N$6:$N$35,MATCH('例_生成'!B24,'例_原材'!$H$6:$H$35,0))),INDEX('例_原材'!$N$6:$N$35,MATCH('例_生成'!B24,'例_原材'!$H$6:$H$35,0))&gt;0),'例_生成'!G24/'設定'!$B$6*'例_生成'!H24*INDEX('例_原材'!$N$6:$N$35,MATCH('例_生成'!B24,'例_原材'!$H$6:$H$35,0)),""),""))</x:f>
      </x:c>
      <x:c r="M24" s="24" t="str">
        <x:f>IF('例_生成'!A24="","",IF(ISNUMBER('例_生成'!N24),'例_生成'!N24,""))</x:f>
      </x:c>
      <x:c r="N24" s="28" t="str">
        <x:f>IF('例_生成'!A24="","",IFERROR(IF(INDEX('例_原材'!$B$6:$B$35,MATCH('例_生成'!B24,'例_原材'!$H$6:$H$35,0))="木材",'例_生成'!E24*'例_生成'!F24*'例_生成'!G24*'例_生成'!H24/'設定'!$B$6^3,""),""))</x:f>
      </x:c>
      <x:c r="O24" s="32" t="str">
        <x:f>IF('例_生成'!A24="","",IFERROR(IF(INDEX('例_原材'!$B$6:$B$35,MATCH('例_生成'!B24,'例_原材'!$H$6:$H$35,0))="建材",'例_生成'!F24*'例_生成'!G24*'例_生成'!H24/'設定'!$B$6^2,""),""))</x:f>
      </x:c>
      <x:c r="P24" s="18" t="str">
        <x:f>IF('例_生成'!A24="","",'例_生成'!O24)</x:f>
      </x:c>
      <x:c r="Q24" s="18" t="str">
        <x:f>IF('例_生成'!A24="","",IF(AND(R24="入力OK",'例_生成'!L24="使用可",OR('例_生成'!D24="加工品",'例_生成'!D24="再利用端材")),'例_生成'!H24-'例_生成'!J24,0))</x:f>
      </x:c>
      <x:c r="R24" s="18" t="str">
        <x:f>IF('例_生成'!A24="","",IFERROR(IF(AND(OR('例_生成'!N24="",AND(ISNUMBER('例_生成'!N24),'例_生成'!N24&gt;0)),COUNTIF('例_生成'!$A$6:$A$65,'例_生成'!A24)=1,COUNTIF('例_原材'!$H$6:$H$35,'例_生成'!B24)=1,'例_生成'!C24=INDEX('例_原材'!$I$6:$I$35,MATCH('例_生成'!B24,'例_原材'!$H$6:$H$35,0)),INDEX('例_原材'!$R$6:$R$35,MATCH('例_生成'!B24,'例_原材'!$H$6:$H$35,0))="確認済",OR('例_生成'!D24="加工品",'例_生成'!D24="再利用端材",'例_生成'!D24="廃棄端材"),COUNT('例_生成'!E24:'例_生成'!H24)=4,'例_生成'!E24&gt;0,'例_生成'!F24&gt;0,'例_生成'!G24&gt;0,'例_生成'!H24&gt;0,MOD('例_生成'!H24,1)=0,'例_生成'!E24=INDEX('例_原材'!$E$6:$E$35,MATCH('例_生成'!B24,'例_原材'!$H$6:$H$35,0)),'例_生成'!F24=INDEX('例_原材'!$F$6:$F$35,MATCH('例_生成'!B24,'例_原材'!$H$6:$H$35,0)),'例_生成'!I24=INDEX('例_原材'!$K$6:$K$35,MATCH('例_生成'!B24,'例_原材'!$H$6:$H$35,0)),ISNUMBER('例_生成'!J24),'例_生成'!J24&gt;=0,'例_生成'!J24&lt;='例_生成'!H24,MOD('例_生成'!J24,1)=0,OR('例_生成'!J24=0,'例_生成'!K24&lt;&gt;""),OR(AND('例_生成'!D24="廃棄端材",'例_生成'!L24="廃棄",'例_生成'!J24=0),AND('例_生成'!D24&lt;&gt;"廃棄端材",'例_生成'!L24="使用可")),OR('例_生成'!M24="理論",'例_生成'!M24="実測",'例_生成'!M24="対象外"),OR('例_生成'!M24&lt;&gt;"実測",AND(ISNUMBER('例_生成'!N24),'例_生成'!N24&gt;0)),'例_生成'!P24&lt;&gt;"",'例_生成'!Q24&lt;&gt;"",'例_生成'!R24&lt;&gt;"",'例_生成'!S24&lt;&gt;"",'例_生成'!T24&lt;&gt;"",OR('例_生成'!O24="kg",'例_生成'!O24="m3",'例_生成'!O24="m2",'例_生成'!O24="本",'例_生成'!O24="枚",AND('例_生成'!O24="対象外",'例_生成'!D24="廃棄端材")),OR(INDEX('例_原材'!$B$6:$B$35,MATCH('例_生成'!B24,'例_原材'!$H$6:$H$35,0))&lt;&gt;"鋼材",AND(ISNUMBER(INDEX('例_原材'!$N$6:$N$35,MATCH('例_生成'!B24,'例_原材'!$H$6:$H$35,0))),INDEX('例_原材'!$N$6:$N$35,MATCH('例_生成'!B24,'例_原材'!$H$6:$H$35,0))&gt;0))),"入力OK","要確認"),"要確認"))</x:f>
      </x:c>
      <x:c r="S24" s="18" t="str">
        <x:f>IF('例_生成'!A24="","",'例_生成'!G24*'例_生成'!H24)</x:f>
      </x:c>
      <x:c r="T24" s="18" t="str">
        <x:f>IF('例_生成'!A24="","",'例_生成'!J24)</x:f>
      </x:c>
    </x:row>
    <x:row r="25" ht="38" customHeight="1">
      <x:c r="A25" s="4" t="str">
        <x:f>IF('例_生成'!A25="","",'例_生成'!A25)</x:f>
      </x:c>
      <x:c r="B25" s="4" t="str">
        <x:f>IF('例_生成'!A25="","",IFERROR(INDEX('例_原材'!$A$6:$A$35,MATCH('例_生成'!B25,'例_原材'!$H$6:$H$35,0)),""))</x:f>
      </x:c>
      <x:c r="C25" s="4" t="str">
        <x:f>IF('例_生成'!A25="","",IFERROR(INDEX('例_原材'!$C$6:$C$35,MATCH('例_生成'!B25,'例_原材'!$H$6:$H$35,0)),""))</x:f>
      </x:c>
      <x:c r="D25" s="4" t="str">
        <x:f>IF('例_生成'!A25="","",IFERROR(INDEX('例_原材'!$D$6:$D$35,MATCH('例_生成'!B25,'例_原材'!$H$6:$H$35,0)),""))</x:f>
      </x:c>
      <x:c r="E25" s="4" t="str">
        <x:f>IF('例_生成'!A25="","",'例_生成'!E25&amp;"×"&amp;'例_生成'!F25&amp;"×"&amp;'例_生成'!G25)</x:f>
      </x:c>
      <x:c r="F25" s="4" t="str">
        <x:f>IF('例_生成'!A25="","",'例_生成'!B25)</x:f>
      </x:c>
      <x:c r="G25" s="4" t="str">
        <x:f>IF('例_生成'!A25="","",'例_生成'!C25)</x:f>
      </x:c>
      <x:c r="H25" s="4" t="str">
        <x:f>IF('例_生成'!A25="","",'例_生成'!D25)</x:f>
      </x:c>
      <x:c r="I25" s="4" t="str">
        <x:f>IF('例_生成'!A25="","",'例_生成'!H25)</x:f>
      </x:c>
      <x:c r="J25" s="4" t="str">
        <x:f>IF('例_生成'!A25="","",'例_生成'!I25)</x:f>
      </x:c>
      <x:c r="K25" s="4" t="str">
        <x:f>IF('例_生成'!A25="","",IF(OR('例_生成'!D25="再利用端材",'例_生成'!D25="廃棄端材"),E25,"対象外"))</x:f>
      </x:c>
      <x:c r="L25" s="25" t="str">
        <x:f>IF('例_生成'!A25="","",IFERROR(IF(AND(INDEX('例_原材'!$B$6:$B$35,MATCH('例_生成'!B25,'例_原材'!$H$6:$H$35,0))="鋼材",ISNUMBER(INDEX('例_原材'!$N$6:$N$35,MATCH('例_生成'!B25,'例_原材'!$H$6:$H$35,0))),INDEX('例_原材'!$N$6:$N$35,MATCH('例_生成'!B25,'例_原材'!$H$6:$H$35,0))&gt;0),'例_生成'!G25/'設定'!$B$6*'例_生成'!H25*INDEX('例_原材'!$N$6:$N$35,MATCH('例_生成'!B25,'例_原材'!$H$6:$H$35,0)),""),""))</x:f>
      </x:c>
      <x:c r="M25" s="25" t="str">
        <x:f>IF('例_生成'!A25="","",IF(ISNUMBER('例_生成'!N25),'例_生成'!N25,""))</x:f>
      </x:c>
      <x:c r="N25" s="29" t="str">
        <x:f>IF('例_生成'!A25="","",IFERROR(IF(INDEX('例_原材'!$B$6:$B$35,MATCH('例_生成'!B25,'例_原材'!$H$6:$H$35,0))="木材",'例_生成'!E25*'例_生成'!F25*'例_生成'!G25*'例_生成'!H25/'設定'!$B$6^3,""),""))</x:f>
      </x:c>
      <x:c r="O25" s="33" t="str">
        <x:f>IF('例_生成'!A25="","",IFERROR(IF(INDEX('例_原材'!$B$6:$B$35,MATCH('例_生成'!B25,'例_原材'!$H$6:$H$35,0))="建材",'例_生成'!F25*'例_生成'!G25*'例_生成'!H25/'設定'!$B$6^2,""),""))</x:f>
      </x:c>
      <x:c r="P25" s="4" t="str">
        <x:f>IF('例_生成'!A25="","",'例_生成'!O25)</x:f>
      </x:c>
      <x:c r="Q25" s="4" t="str">
        <x:f>IF('例_生成'!A25="","",IF(AND(R25="入力OK",'例_生成'!L25="使用可",OR('例_生成'!D25="加工品",'例_生成'!D25="再利用端材")),'例_生成'!H25-'例_生成'!J25,0))</x:f>
      </x:c>
      <x:c r="R25" s="4" t="str">
        <x:f>IF('例_生成'!A25="","",IFERROR(IF(AND(OR('例_生成'!N25="",AND(ISNUMBER('例_生成'!N25),'例_生成'!N25&gt;0)),COUNTIF('例_生成'!$A$6:$A$65,'例_生成'!A25)=1,COUNTIF('例_原材'!$H$6:$H$35,'例_生成'!B25)=1,'例_生成'!C25=INDEX('例_原材'!$I$6:$I$35,MATCH('例_生成'!B25,'例_原材'!$H$6:$H$35,0)),INDEX('例_原材'!$R$6:$R$35,MATCH('例_生成'!B25,'例_原材'!$H$6:$H$35,0))="確認済",OR('例_生成'!D25="加工品",'例_生成'!D25="再利用端材",'例_生成'!D25="廃棄端材"),COUNT('例_生成'!E25:'例_生成'!H25)=4,'例_生成'!E25&gt;0,'例_生成'!F25&gt;0,'例_生成'!G25&gt;0,'例_生成'!H25&gt;0,MOD('例_生成'!H25,1)=0,'例_生成'!E25=INDEX('例_原材'!$E$6:$E$35,MATCH('例_生成'!B25,'例_原材'!$H$6:$H$35,0)),'例_生成'!F25=INDEX('例_原材'!$F$6:$F$35,MATCH('例_生成'!B25,'例_原材'!$H$6:$H$35,0)),'例_生成'!I25=INDEX('例_原材'!$K$6:$K$35,MATCH('例_生成'!B25,'例_原材'!$H$6:$H$35,0)),ISNUMBER('例_生成'!J25),'例_生成'!J25&gt;=0,'例_生成'!J25&lt;='例_生成'!H25,MOD('例_生成'!J25,1)=0,OR('例_生成'!J25=0,'例_生成'!K25&lt;&gt;""),OR(AND('例_生成'!D25="廃棄端材",'例_生成'!L25="廃棄",'例_生成'!J25=0),AND('例_生成'!D25&lt;&gt;"廃棄端材",'例_生成'!L25="使用可")),OR('例_生成'!M25="理論",'例_生成'!M25="実測",'例_生成'!M25="対象外"),OR('例_生成'!M25&lt;&gt;"実測",AND(ISNUMBER('例_生成'!N25),'例_生成'!N25&gt;0)),'例_生成'!P25&lt;&gt;"",'例_生成'!Q25&lt;&gt;"",'例_生成'!R25&lt;&gt;"",'例_生成'!S25&lt;&gt;"",'例_生成'!T25&lt;&gt;"",OR('例_生成'!O25="kg",'例_生成'!O25="m3",'例_生成'!O25="m2",'例_生成'!O25="本",'例_生成'!O25="枚",AND('例_生成'!O25="対象外",'例_生成'!D25="廃棄端材")),OR(INDEX('例_原材'!$B$6:$B$35,MATCH('例_生成'!B25,'例_原材'!$H$6:$H$35,0))&lt;&gt;"鋼材",AND(ISNUMBER(INDEX('例_原材'!$N$6:$N$35,MATCH('例_生成'!B25,'例_原材'!$H$6:$H$35,0))),INDEX('例_原材'!$N$6:$N$35,MATCH('例_生成'!B25,'例_原材'!$H$6:$H$35,0))&gt;0))),"入力OK","要確認"),"要確認"))</x:f>
      </x:c>
      <x:c r="S25" s="4" t="str">
        <x:f>IF('例_生成'!A25="","",'例_生成'!G25*'例_生成'!H25)</x:f>
      </x:c>
      <x:c r="T25" s="4" t="str">
        <x:f>IF('例_生成'!A25="","",'例_生成'!J25)</x:f>
      </x:c>
    </x:row>
    <x:row r="26" ht="38" customHeight="1">
      <x:c r="A26" s="18" t="str">
        <x:f>IF('例_生成'!A26="","",'例_生成'!A26)</x:f>
      </x:c>
      <x:c r="B26" s="18" t="str">
        <x:f>IF('例_生成'!A26="","",IFERROR(INDEX('例_原材'!$A$6:$A$35,MATCH('例_生成'!B26,'例_原材'!$H$6:$H$35,0)),""))</x:f>
      </x:c>
      <x:c r="C26" s="18" t="str">
        <x:f>IF('例_生成'!A26="","",IFERROR(INDEX('例_原材'!$C$6:$C$35,MATCH('例_生成'!B26,'例_原材'!$H$6:$H$35,0)),""))</x:f>
      </x:c>
      <x:c r="D26" s="18" t="str">
        <x:f>IF('例_生成'!A26="","",IFERROR(INDEX('例_原材'!$D$6:$D$35,MATCH('例_生成'!B26,'例_原材'!$H$6:$H$35,0)),""))</x:f>
      </x:c>
      <x:c r="E26" s="18" t="str">
        <x:f>IF('例_生成'!A26="","",'例_生成'!E26&amp;"×"&amp;'例_生成'!F26&amp;"×"&amp;'例_生成'!G26)</x:f>
      </x:c>
      <x:c r="F26" s="18" t="str">
        <x:f>IF('例_生成'!A26="","",'例_生成'!B26)</x:f>
      </x:c>
      <x:c r="G26" s="18" t="str">
        <x:f>IF('例_生成'!A26="","",'例_生成'!C26)</x:f>
      </x:c>
      <x:c r="H26" s="18" t="str">
        <x:f>IF('例_生成'!A26="","",'例_生成'!D26)</x:f>
      </x:c>
      <x:c r="I26" s="18" t="str">
        <x:f>IF('例_生成'!A26="","",'例_生成'!H26)</x:f>
      </x:c>
      <x:c r="J26" s="18" t="str">
        <x:f>IF('例_生成'!A26="","",'例_生成'!I26)</x:f>
      </x:c>
      <x:c r="K26" s="18" t="str">
        <x:f>IF('例_生成'!A26="","",IF(OR('例_生成'!D26="再利用端材",'例_生成'!D26="廃棄端材"),E26,"対象外"))</x:f>
      </x:c>
      <x:c r="L26" s="24" t="str">
        <x:f>IF('例_生成'!A26="","",IFERROR(IF(AND(INDEX('例_原材'!$B$6:$B$35,MATCH('例_生成'!B26,'例_原材'!$H$6:$H$35,0))="鋼材",ISNUMBER(INDEX('例_原材'!$N$6:$N$35,MATCH('例_生成'!B26,'例_原材'!$H$6:$H$35,0))),INDEX('例_原材'!$N$6:$N$35,MATCH('例_生成'!B26,'例_原材'!$H$6:$H$35,0))&gt;0),'例_生成'!G26/'設定'!$B$6*'例_生成'!H26*INDEX('例_原材'!$N$6:$N$35,MATCH('例_生成'!B26,'例_原材'!$H$6:$H$35,0)),""),""))</x:f>
      </x:c>
      <x:c r="M26" s="24" t="str">
        <x:f>IF('例_生成'!A26="","",IF(ISNUMBER('例_生成'!N26),'例_生成'!N26,""))</x:f>
      </x:c>
      <x:c r="N26" s="28" t="str">
        <x:f>IF('例_生成'!A26="","",IFERROR(IF(INDEX('例_原材'!$B$6:$B$35,MATCH('例_生成'!B26,'例_原材'!$H$6:$H$35,0))="木材",'例_生成'!E26*'例_生成'!F26*'例_生成'!G26*'例_生成'!H26/'設定'!$B$6^3,""),""))</x:f>
      </x:c>
      <x:c r="O26" s="32" t="str">
        <x:f>IF('例_生成'!A26="","",IFERROR(IF(INDEX('例_原材'!$B$6:$B$35,MATCH('例_生成'!B26,'例_原材'!$H$6:$H$35,0))="建材",'例_生成'!F26*'例_生成'!G26*'例_生成'!H26/'設定'!$B$6^2,""),""))</x:f>
      </x:c>
      <x:c r="P26" s="18" t="str">
        <x:f>IF('例_生成'!A26="","",'例_生成'!O26)</x:f>
      </x:c>
      <x:c r="Q26" s="18" t="str">
        <x:f>IF('例_生成'!A26="","",IF(AND(R26="入力OK",'例_生成'!L26="使用可",OR('例_生成'!D26="加工品",'例_生成'!D26="再利用端材")),'例_生成'!H26-'例_生成'!J26,0))</x:f>
      </x:c>
      <x:c r="R26" s="18" t="str">
        <x:f>IF('例_生成'!A26="","",IFERROR(IF(AND(OR('例_生成'!N26="",AND(ISNUMBER('例_生成'!N26),'例_生成'!N26&gt;0)),COUNTIF('例_生成'!$A$6:$A$65,'例_生成'!A26)=1,COUNTIF('例_原材'!$H$6:$H$35,'例_生成'!B26)=1,'例_生成'!C26=INDEX('例_原材'!$I$6:$I$35,MATCH('例_生成'!B26,'例_原材'!$H$6:$H$35,0)),INDEX('例_原材'!$R$6:$R$35,MATCH('例_生成'!B26,'例_原材'!$H$6:$H$35,0))="確認済",OR('例_生成'!D26="加工品",'例_生成'!D26="再利用端材",'例_生成'!D26="廃棄端材"),COUNT('例_生成'!E26:'例_生成'!H26)=4,'例_生成'!E26&gt;0,'例_生成'!F26&gt;0,'例_生成'!G26&gt;0,'例_生成'!H26&gt;0,MOD('例_生成'!H26,1)=0,'例_生成'!E26=INDEX('例_原材'!$E$6:$E$35,MATCH('例_生成'!B26,'例_原材'!$H$6:$H$35,0)),'例_生成'!F26=INDEX('例_原材'!$F$6:$F$35,MATCH('例_生成'!B26,'例_原材'!$H$6:$H$35,0)),'例_生成'!I26=INDEX('例_原材'!$K$6:$K$35,MATCH('例_生成'!B26,'例_原材'!$H$6:$H$35,0)),ISNUMBER('例_生成'!J26),'例_生成'!J26&gt;=0,'例_生成'!J26&lt;='例_生成'!H26,MOD('例_生成'!J26,1)=0,OR('例_生成'!J26=0,'例_生成'!K26&lt;&gt;""),OR(AND('例_生成'!D26="廃棄端材",'例_生成'!L26="廃棄",'例_生成'!J26=0),AND('例_生成'!D26&lt;&gt;"廃棄端材",'例_生成'!L26="使用可")),OR('例_生成'!M26="理論",'例_生成'!M26="実測",'例_生成'!M26="対象外"),OR('例_生成'!M26&lt;&gt;"実測",AND(ISNUMBER('例_生成'!N26),'例_生成'!N26&gt;0)),'例_生成'!P26&lt;&gt;"",'例_生成'!Q26&lt;&gt;"",'例_生成'!R26&lt;&gt;"",'例_生成'!S26&lt;&gt;"",'例_生成'!T26&lt;&gt;"",OR('例_生成'!O26="kg",'例_生成'!O26="m3",'例_生成'!O26="m2",'例_生成'!O26="本",'例_生成'!O26="枚",AND('例_生成'!O26="対象外",'例_生成'!D26="廃棄端材")),OR(INDEX('例_原材'!$B$6:$B$35,MATCH('例_生成'!B26,'例_原材'!$H$6:$H$35,0))&lt;&gt;"鋼材",AND(ISNUMBER(INDEX('例_原材'!$N$6:$N$35,MATCH('例_生成'!B26,'例_原材'!$H$6:$H$35,0))),INDEX('例_原材'!$N$6:$N$35,MATCH('例_生成'!B26,'例_原材'!$H$6:$H$35,0))&gt;0))),"入力OK","要確認"),"要確認"))</x:f>
      </x:c>
      <x:c r="S26" s="18" t="str">
        <x:f>IF('例_生成'!A26="","",'例_生成'!G26*'例_生成'!H26)</x:f>
      </x:c>
      <x:c r="T26" s="18" t="str">
        <x:f>IF('例_生成'!A26="","",'例_生成'!J26)</x:f>
      </x:c>
    </x:row>
    <x:row r="27" ht="38" customHeight="1">
      <x:c r="A27" s="4" t="str">
        <x:f>IF('例_生成'!A27="","",'例_生成'!A27)</x:f>
      </x:c>
      <x:c r="B27" s="4" t="str">
        <x:f>IF('例_生成'!A27="","",IFERROR(INDEX('例_原材'!$A$6:$A$35,MATCH('例_生成'!B27,'例_原材'!$H$6:$H$35,0)),""))</x:f>
      </x:c>
      <x:c r="C27" s="4" t="str">
        <x:f>IF('例_生成'!A27="","",IFERROR(INDEX('例_原材'!$C$6:$C$35,MATCH('例_生成'!B27,'例_原材'!$H$6:$H$35,0)),""))</x:f>
      </x:c>
      <x:c r="D27" s="4" t="str">
        <x:f>IF('例_生成'!A27="","",IFERROR(INDEX('例_原材'!$D$6:$D$35,MATCH('例_生成'!B27,'例_原材'!$H$6:$H$35,0)),""))</x:f>
      </x:c>
      <x:c r="E27" s="4" t="str">
        <x:f>IF('例_生成'!A27="","",'例_生成'!E27&amp;"×"&amp;'例_生成'!F27&amp;"×"&amp;'例_生成'!G27)</x:f>
      </x:c>
      <x:c r="F27" s="4" t="str">
        <x:f>IF('例_生成'!A27="","",'例_生成'!B27)</x:f>
      </x:c>
      <x:c r="G27" s="4" t="str">
        <x:f>IF('例_生成'!A27="","",'例_生成'!C27)</x:f>
      </x:c>
      <x:c r="H27" s="4" t="str">
        <x:f>IF('例_生成'!A27="","",'例_生成'!D27)</x:f>
      </x:c>
      <x:c r="I27" s="4" t="str">
        <x:f>IF('例_生成'!A27="","",'例_生成'!H27)</x:f>
      </x:c>
      <x:c r="J27" s="4" t="str">
        <x:f>IF('例_生成'!A27="","",'例_生成'!I27)</x:f>
      </x:c>
      <x:c r="K27" s="4" t="str">
        <x:f>IF('例_生成'!A27="","",IF(OR('例_生成'!D27="再利用端材",'例_生成'!D27="廃棄端材"),E27,"対象外"))</x:f>
      </x:c>
      <x:c r="L27" s="25" t="str">
        <x:f>IF('例_生成'!A27="","",IFERROR(IF(AND(INDEX('例_原材'!$B$6:$B$35,MATCH('例_生成'!B27,'例_原材'!$H$6:$H$35,0))="鋼材",ISNUMBER(INDEX('例_原材'!$N$6:$N$35,MATCH('例_生成'!B27,'例_原材'!$H$6:$H$35,0))),INDEX('例_原材'!$N$6:$N$35,MATCH('例_生成'!B27,'例_原材'!$H$6:$H$35,0))&gt;0),'例_生成'!G27/'設定'!$B$6*'例_生成'!H27*INDEX('例_原材'!$N$6:$N$35,MATCH('例_生成'!B27,'例_原材'!$H$6:$H$35,0)),""),""))</x:f>
      </x:c>
      <x:c r="M27" s="25" t="str">
        <x:f>IF('例_生成'!A27="","",IF(ISNUMBER('例_生成'!N27),'例_生成'!N27,""))</x:f>
      </x:c>
      <x:c r="N27" s="29" t="str">
        <x:f>IF('例_生成'!A27="","",IFERROR(IF(INDEX('例_原材'!$B$6:$B$35,MATCH('例_生成'!B27,'例_原材'!$H$6:$H$35,0))="木材",'例_生成'!E27*'例_生成'!F27*'例_生成'!G27*'例_生成'!H27/'設定'!$B$6^3,""),""))</x:f>
      </x:c>
      <x:c r="O27" s="33" t="str">
        <x:f>IF('例_生成'!A27="","",IFERROR(IF(INDEX('例_原材'!$B$6:$B$35,MATCH('例_生成'!B27,'例_原材'!$H$6:$H$35,0))="建材",'例_生成'!F27*'例_生成'!G27*'例_生成'!H27/'設定'!$B$6^2,""),""))</x:f>
      </x:c>
      <x:c r="P27" s="4" t="str">
        <x:f>IF('例_生成'!A27="","",'例_生成'!O27)</x:f>
      </x:c>
      <x:c r="Q27" s="4" t="str">
        <x:f>IF('例_生成'!A27="","",IF(AND(R27="入力OK",'例_生成'!L27="使用可",OR('例_生成'!D27="加工品",'例_生成'!D27="再利用端材")),'例_生成'!H27-'例_生成'!J27,0))</x:f>
      </x:c>
      <x:c r="R27" s="4" t="str">
        <x:f>IF('例_生成'!A27="","",IFERROR(IF(AND(OR('例_生成'!N27="",AND(ISNUMBER('例_生成'!N27),'例_生成'!N27&gt;0)),COUNTIF('例_生成'!$A$6:$A$65,'例_生成'!A27)=1,COUNTIF('例_原材'!$H$6:$H$35,'例_生成'!B27)=1,'例_生成'!C27=INDEX('例_原材'!$I$6:$I$35,MATCH('例_生成'!B27,'例_原材'!$H$6:$H$35,0)),INDEX('例_原材'!$R$6:$R$35,MATCH('例_生成'!B27,'例_原材'!$H$6:$H$35,0))="確認済",OR('例_生成'!D27="加工品",'例_生成'!D27="再利用端材",'例_生成'!D27="廃棄端材"),COUNT('例_生成'!E27:'例_生成'!H27)=4,'例_生成'!E27&gt;0,'例_生成'!F27&gt;0,'例_生成'!G27&gt;0,'例_生成'!H27&gt;0,MOD('例_生成'!H27,1)=0,'例_生成'!E27=INDEX('例_原材'!$E$6:$E$35,MATCH('例_生成'!B27,'例_原材'!$H$6:$H$35,0)),'例_生成'!F27=INDEX('例_原材'!$F$6:$F$35,MATCH('例_生成'!B27,'例_原材'!$H$6:$H$35,0)),'例_生成'!I27=INDEX('例_原材'!$K$6:$K$35,MATCH('例_生成'!B27,'例_原材'!$H$6:$H$35,0)),ISNUMBER('例_生成'!J27),'例_生成'!J27&gt;=0,'例_生成'!J27&lt;='例_生成'!H27,MOD('例_生成'!J27,1)=0,OR('例_生成'!J27=0,'例_生成'!K27&lt;&gt;""),OR(AND('例_生成'!D27="廃棄端材",'例_生成'!L27="廃棄",'例_生成'!J27=0),AND('例_生成'!D27&lt;&gt;"廃棄端材",'例_生成'!L27="使用可")),OR('例_生成'!M27="理論",'例_生成'!M27="実測",'例_生成'!M27="対象外"),OR('例_生成'!M27&lt;&gt;"実測",AND(ISNUMBER('例_生成'!N27),'例_生成'!N27&gt;0)),'例_生成'!P27&lt;&gt;"",'例_生成'!Q27&lt;&gt;"",'例_生成'!R27&lt;&gt;"",'例_生成'!S27&lt;&gt;"",'例_生成'!T27&lt;&gt;"",OR('例_生成'!O27="kg",'例_生成'!O27="m3",'例_生成'!O27="m2",'例_生成'!O27="本",'例_生成'!O27="枚",AND('例_生成'!O27="対象外",'例_生成'!D27="廃棄端材")),OR(INDEX('例_原材'!$B$6:$B$35,MATCH('例_生成'!B27,'例_原材'!$H$6:$H$35,0))&lt;&gt;"鋼材",AND(ISNUMBER(INDEX('例_原材'!$N$6:$N$35,MATCH('例_生成'!B27,'例_原材'!$H$6:$H$35,0))),INDEX('例_原材'!$N$6:$N$35,MATCH('例_生成'!B27,'例_原材'!$H$6:$H$35,0))&gt;0))),"入力OK","要確認"),"要確認"))</x:f>
      </x:c>
      <x:c r="S27" s="4" t="str">
        <x:f>IF('例_生成'!A27="","",'例_生成'!G27*'例_生成'!H27)</x:f>
      </x:c>
      <x:c r="T27" s="4" t="str">
        <x:f>IF('例_生成'!A27="","",'例_生成'!J27)</x:f>
      </x:c>
    </x:row>
    <x:row r="28" ht="38" customHeight="1">
      <x:c r="A28" s="18" t="str">
        <x:f>IF('例_生成'!A28="","",'例_生成'!A28)</x:f>
      </x:c>
      <x:c r="B28" s="18" t="str">
        <x:f>IF('例_生成'!A28="","",IFERROR(INDEX('例_原材'!$A$6:$A$35,MATCH('例_生成'!B28,'例_原材'!$H$6:$H$35,0)),""))</x:f>
      </x:c>
      <x:c r="C28" s="18" t="str">
        <x:f>IF('例_生成'!A28="","",IFERROR(INDEX('例_原材'!$C$6:$C$35,MATCH('例_生成'!B28,'例_原材'!$H$6:$H$35,0)),""))</x:f>
      </x:c>
      <x:c r="D28" s="18" t="str">
        <x:f>IF('例_生成'!A28="","",IFERROR(INDEX('例_原材'!$D$6:$D$35,MATCH('例_生成'!B28,'例_原材'!$H$6:$H$35,0)),""))</x:f>
      </x:c>
      <x:c r="E28" s="18" t="str">
        <x:f>IF('例_生成'!A28="","",'例_生成'!E28&amp;"×"&amp;'例_生成'!F28&amp;"×"&amp;'例_生成'!G28)</x:f>
      </x:c>
      <x:c r="F28" s="18" t="str">
        <x:f>IF('例_生成'!A28="","",'例_生成'!B28)</x:f>
      </x:c>
      <x:c r="G28" s="18" t="str">
        <x:f>IF('例_生成'!A28="","",'例_生成'!C28)</x:f>
      </x:c>
      <x:c r="H28" s="18" t="str">
        <x:f>IF('例_生成'!A28="","",'例_生成'!D28)</x:f>
      </x:c>
      <x:c r="I28" s="18" t="str">
        <x:f>IF('例_生成'!A28="","",'例_生成'!H28)</x:f>
      </x:c>
      <x:c r="J28" s="18" t="str">
        <x:f>IF('例_生成'!A28="","",'例_生成'!I28)</x:f>
      </x:c>
      <x:c r="K28" s="18" t="str">
        <x:f>IF('例_生成'!A28="","",IF(OR('例_生成'!D28="再利用端材",'例_生成'!D28="廃棄端材"),E28,"対象外"))</x:f>
      </x:c>
      <x:c r="L28" s="24" t="str">
        <x:f>IF('例_生成'!A28="","",IFERROR(IF(AND(INDEX('例_原材'!$B$6:$B$35,MATCH('例_生成'!B28,'例_原材'!$H$6:$H$35,0))="鋼材",ISNUMBER(INDEX('例_原材'!$N$6:$N$35,MATCH('例_生成'!B28,'例_原材'!$H$6:$H$35,0))),INDEX('例_原材'!$N$6:$N$35,MATCH('例_生成'!B28,'例_原材'!$H$6:$H$35,0))&gt;0),'例_生成'!G28/'設定'!$B$6*'例_生成'!H28*INDEX('例_原材'!$N$6:$N$35,MATCH('例_生成'!B28,'例_原材'!$H$6:$H$35,0)),""),""))</x:f>
      </x:c>
      <x:c r="M28" s="24" t="str">
        <x:f>IF('例_生成'!A28="","",IF(ISNUMBER('例_生成'!N28),'例_生成'!N28,""))</x:f>
      </x:c>
      <x:c r="N28" s="28" t="str">
        <x:f>IF('例_生成'!A28="","",IFERROR(IF(INDEX('例_原材'!$B$6:$B$35,MATCH('例_生成'!B28,'例_原材'!$H$6:$H$35,0))="木材",'例_生成'!E28*'例_生成'!F28*'例_生成'!G28*'例_生成'!H28/'設定'!$B$6^3,""),""))</x:f>
      </x:c>
      <x:c r="O28" s="32" t="str">
        <x:f>IF('例_生成'!A28="","",IFERROR(IF(INDEX('例_原材'!$B$6:$B$35,MATCH('例_生成'!B28,'例_原材'!$H$6:$H$35,0))="建材",'例_生成'!F28*'例_生成'!G28*'例_生成'!H28/'設定'!$B$6^2,""),""))</x:f>
      </x:c>
      <x:c r="P28" s="18" t="str">
        <x:f>IF('例_生成'!A28="","",'例_生成'!O28)</x:f>
      </x:c>
      <x:c r="Q28" s="18" t="str">
        <x:f>IF('例_生成'!A28="","",IF(AND(R28="入力OK",'例_生成'!L28="使用可",OR('例_生成'!D28="加工品",'例_生成'!D28="再利用端材")),'例_生成'!H28-'例_生成'!J28,0))</x:f>
      </x:c>
      <x:c r="R28" s="18" t="str">
        <x:f>IF('例_生成'!A28="","",IFERROR(IF(AND(OR('例_生成'!N28="",AND(ISNUMBER('例_生成'!N28),'例_生成'!N28&gt;0)),COUNTIF('例_生成'!$A$6:$A$65,'例_生成'!A28)=1,COUNTIF('例_原材'!$H$6:$H$35,'例_生成'!B28)=1,'例_生成'!C28=INDEX('例_原材'!$I$6:$I$35,MATCH('例_生成'!B28,'例_原材'!$H$6:$H$35,0)),INDEX('例_原材'!$R$6:$R$35,MATCH('例_生成'!B28,'例_原材'!$H$6:$H$35,0))="確認済",OR('例_生成'!D28="加工品",'例_生成'!D28="再利用端材",'例_生成'!D28="廃棄端材"),COUNT('例_生成'!E28:'例_生成'!H28)=4,'例_生成'!E28&gt;0,'例_生成'!F28&gt;0,'例_生成'!G28&gt;0,'例_生成'!H28&gt;0,MOD('例_生成'!H28,1)=0,'例_生成'!E28=INDEX('例_原材'!$E$6:$E$35,MATCH('例_生成'!B28,'例_原材'!$H$6:$H$35,0)),'例_生成'!F28=INDEX('例_原材'!$F$6:$F$35,MATCH('例_生成'!B28,'例_原材'!$H$6:$H$35,0)),'例_生成'!I28=INDEX('例_原材'!$K$6:$K$35,MATCH('例_生成'!B28,'例_原材'!$H$6:$H$35,0)),ISNUMBER('例_生成'!J28),'例_生成'!J28&gt;=0,'例_生成'!J28&lt;='例_生成'!H28,MOD('例_生成'!J28,1)=0,OR('例_生成'!J28=0,'例_生成'!K28&lt;&gt;""),OR(AND('例_生成'!D28="廃棄端材",'例_生成'!L28="廃棄",'例_生成'!J28=0),AND('例_生成'!D28&lt;&gt;"廃棄端材",'例_生成'!L28="使用可")),OR('例_生成'!M28="理論",'例_生成'!M28="実測",'例_生成'!M28="対象外"),OR('例_生成'!M28&lt;&gt;"実測",AND(ISNUMBER('例_生成'!N28),'例_生成'!N28&gt;0)),'例_生成'!P28&lt;&gt;"",'例_生成'!Q28&lt;&gt;"",'例_生成'!R28&lt;&gt;"",'例_生成'!S28&lt;&gt;"",'例_生成'!T28&lt;&gt;"",OR('例_生成'!O28="kg",'例_生成'!O28="m3",'例_生成'!O28="m2",'例_生成'!O28="本",'例_生成'!O28="枚",AND('例_生成'!O28="対象外",'例_生成'!D28="廃棄端材")),OR(INDEX('例_原材'!$B$6:$B$35,MATCH('例_生成'!B28,'例_原材'!$H$6:$H$35,0))&lt;&gt;"鋼材",AND(ISNUMBER(INDEX('例_原材'!$N$6:$N$35,MATCH('例_生成'!B28,'例_原材'!$H$6:$H$35,0))),INDEX('例_原材'!$N$6:$N$35,MATCH('例_生成'!B28,'例_原材'!$H$6:$H$35,0))&gt;0))),"入力OK","要確認"),"要確認"))</x:f>
      </x:c>
      <x:c r="S28" s="18" t="str">
        <x:f>IF('例_生成'!A28="","",'例_生成'!G28*'例_生成'!H28)</x:f>
      </x:c>
      <x:c r="T28" s="18" t="str">
        <x:f>IF('例_生成'!A28="","",'例_生成'!J28)</x:f>
      </x:c>
    </x:row>
    <x:row r="29" ht="38" customHeight="1">
      <x:c r="A29" s="4" t="str">
        <x:f>IF('例_生成'!A29="","",'例_生成'!A29)</x:f>
      </x:c>
      <x:c r="B29" s="4" t="str">
        <x:f>IF('例_生成'!A29="","",IFERROR(INDEX('例_原材'!$A$6:$A$35,MATCH('例_生成'!B29,'例_原材'!$H$6:$H$35,0)),""))</x:f>
      </x:c>
      <x:c r="C29" s="4" t="str">
        <x:f>IF('例_生成'!A29="","",IFERROR(INDEX('例_原材'!$C$6:$C$35,MATCH('例_生成'!B29,'例_原材'!$H$6:$H$35,0)),""))</x:f>
      </x:c>
      <x:c r="D29" s="4" t="str">
        <x:f>IF('例_生成'!A29="","",IFERROR(INDEX('例_原材'!$D$6:$D$35,MATCH('例_生成'!B29,'例_原材'!$H$6:$H$35,0)),""))</x:f>
      </x:c>
      <x:c r="E29" s="4" t="str">
        <x:f>IF('例_生成'!A29="","",'例_生成'!E29&amp;"×"&amp;'例_生成'!F29&amp;"×"&amp;'例_生成'!G29)</x:f>
      </x:c>
      <x:c r="F29" s="4" t="str">
        <x:f>IF('例_生成'!A29="","",'例_生成'!B29)</x:f>
      </x:c>
      <x:c r="G29" s="4" t="str">
        <x:f>IF('例_生成'!A29="","",'例_生成'!C29)</x:f>
      </x:c>
      <x:c r="H29" s="4" t="str">
        <x:f>IF('例_生成'!A29="","",'例_生成'!D29)</x:f>
      </x:c>
      <x:c r="I29" s="4" t="str">
        <x:f>IF('例_生成'!A29="","",'例_生成'!H29)</x:f>
      </x:c>
      <x:c r="J29" s="4" t="str">
        <x:f>IF('例_生成'!A29="","",'例_生成'!I29)</x:f>
      </x:c>
      <x:c r="K29" s="4" t="str">
        <x:f>IF('例_生成'!A29="","",IF(OR('例_生成'!D29="再利用端材",'例_生成'!D29="廃棄端材"),E29,"対象外"))</x:f>
      </x:c>
      <x:c r="L29" s="25" t="str">
        <x:f>IF('例_生成'!A29="","",IFERROR(IF(AND(INDEX('例_原材'!$B$6:$B$35,MATCH('例_生成'!B29,'例_原材'!$H$6:$H$35,0))="鋼材",ISNUMBER(INDEX('例_原材'!$N$6:$N$35,MATCH('例_生成'!B29,'例_原材'!$H$6:$H$35,0))),INDEX('例_原材'!$N$6:$N$35,MATCH('例_生成'!B29,'例_原材'!$H$6:$H$35,0))&gt;0),'例_生成'!G29/'設定'!$B$6*'例_生成'!H29*INDEX('例_原材'!$N$6:$N$35,MATCH('例_生成'!B29,'例_原材'!$H$6:$H$35,0)),""),""))</x:f>
      </x:c>
      <x:c r="M29" s="25" t="str">
        <x:f>IF('例_生成'!A29="","",IF(ISNUMBER('例_生成'!N29),'例_生成'!N29,""))</x:f>
      </x:c>
      <x:c r="N29" s="29" t="str">
        <x:f>IF('例_生成'!A29="","",IFERROR(IF(INDEX('例_原材'!$B$6:$B$35,MATCH('例_生成'!B29,'例_原材'!$H$6:$H$35,0))="木材",'例_生成'!E29*'例_生成'!F29*'例_生成'!G29*'例_生成'!H29/'設定'!$B$6^3,""),""))</x:f>
      </x:c>
      <x:c r="O29" s="33" t="str">
        <x:f>IF('例_生成'!A29="","",IFERROR(IF(INDEX('例_原材'!$B$6:$B$35,MATCH('例_生成'!B29,'例_原材'!$H$6:$H$35,0))="建材",'例_生成'!F29*'例_生成'!G29*'例_生成'!H29/'設定'!$B$6^2,""),""))</x:f>
      </x:c>
      <x:c r="P29" s="4" t="str">
        <x:f>IF('例_生成'!A29="","",'例_生成'!O29)</x:f>
      </x:c>
      <x:c r="Q29" s="4" t="str">
        <x:f>IF('例_生成'!A29="","",IF(AND(R29="入力OK",'例_生成'!L29="使用可",OR('例_生成'!D29="加工品",'例_生成'!D29="再利用端材")),'例_生成'!H29-'例_生成'!J29,0))</x:f>
      </x:c>
      <x:c r="R29" s="4" t="str">
        <x:f>IF('例_生成'!A29="","",IFERROR(IF(AND(OR('例_生成'!N29="",AND(ISNUMBER('例_生成'!N29),'例_生成'!N29&gt;0)),COUNTIF('例_生成'!$A$6:$A$65,'例_生成'!A29)=1,COUNTIF('例_原材'!$H$6:$H$35,'例_生成'!B29)=1,'例_生成'!C29=INDEX('例_原材'!$I$6:$I$35,MATCH('例_生成'!B29,'例_原材'!$H$6:$H$35,0)),INDEX('例_原材'!$R$6:$R$35,MATCH('例_生成'!B29,'例_原材'!$H$6:$H$35,0))="確認済",OR('例_生成'!D29="加工品",'例_生成'!D29="再利用端材",'例_生成'!D29="廃棄端材"),COUNT('例_生成'!E29:'例_生成'!H29)=4,'例_生成'!E29&gt;0,'例_生成'!F29&gt;0,'例_生成'!G29&gt;0,'例_生成'!H29&gt;0,MOD('例_生成'!H29,1)=0,'例_生成'!E29=INDEX('例_原材'!$E$6:$E$35,MATCH('例_生成'!B29,'例_原材'!$H$6:$H$35,0)),'例_生成'!F29=INDEX('例_原材'!$F$6:$F$35,MATCH('例_生成'!B29,'例_原材'!$H$6:$H$35,0)),'例_生成'!I29=INDEX('例_原材'!$K$6:$K$35,MATCH('例_生成'!B29,'例_原材'!$H$6:$H$35,0)),ISNUMBER('例_生成'!J29),'例_生成'!J29&gt;=0,'例_生成'!J29&lt;='例_生成'!H29,MOD('例_生成'!J29,1)=0,OR('例_生成'!J29=0,'例_生成'!K29&lt;&gt;""),OR(AND('例_生成'!D29="廃棄端材",'例_生成'!L29="廃棄",'例_生成'!J29=0),AND('例_生成'!D29&lt;&gt;"廃棄端材",'例_生成'!L29="使用可")),OR('例_生成'!M29="理論",'例_生成'!M29="実測",'例_生成'!M29="対象外"),OR('例_生成'!M29&lt;&gt;"実測",AND(ISNUMBER('例_生成'!N29),'例_生成'!N29&gt;0)),'例_生成'!P29&lt;&gt;"",'例_生成'!Q29&lt;&gt;"",'例_生成'!R29&lt;&gt;"",'例_生成'!S29&lt;&gt;"",'例_生成'!T29&lt;&gt;"",OR('例_生成'!O29="kg",'例_生成'!O29="m3",'例_生成'!O29="m2",'例_生成'!O29="本",'例_生成'!O29="枚",AND('例_生成'!O29="対象外",'例_生成'!D29="廃棄端材")),OR(INDEX('例_原材'!$B$6:$B$35,MATCH('例_生成'!B29,'例_原材'!$H$6:$H$35,0))&lt;&gt;"鋼材",AND(ISNUMBER(INDEX('例_原材'!$N$6:$N$35,MATCH('例_生成'!B29,'例_原材'!$H$6:$H$35,0))),INDEX('例_原材'!$N$6:$N$35,MATCH('例_生成'!B29,'例_原材'!$H$6:$H$35,0))&gt;0))),"入力OK","要確認"),"要確認"))</x:f>
      </x:c>
      <x:c r="S29" s="4" t="str">
        <x:f>IF('例_生成'!A29="","",'例_生成'!G29*'例_生成'!H29)</x:f>
      </x:c>
      <x:c r="T29" s="4" t="str">
        <x:f>IF('例_生成'!A29="","",'例_生成'!J29)</x:f>
      </x:c>
    </x:row>
    <x:row r="30" ht="38" customHeight="1">
      <x:c r="A30" s="18" t="str">
        <x:f>IF('例_生成'!A30="","",'例_生成'!A30)</x:f>
      </x:c>
      <x:c r="B30" s="18" t="str">
        <x:f>IF('例_生成'!A30="","",IFERROR(INDEX('例_原材'!$A$6:$A$35,MATCH('例_生成'!B30,'例_原材'!$H$6:$H$35,0)),""))</x:f>
      </x:c>
      <x:c r="C30" s="18" t="str">
        <x:f>IF('例_生成'!A30="","",IFERROR(INDEX('例_原材'!$C$6:$C$35,MATCH('例_生成'!B30,'例_原材'!$H$6:$H$35,0)),""))</x:f>
      </x:c>
      <x:c r="D30" s="18" t="str">
        <x:f>IF('例_生成'!A30="","",IFERROR(INDEX('例_原材'!$D$6:$D$35,MATCH('例_生成'!B30,'例_原材'!$H$6:$H$35,0)),""))</x:f>
      </x:c>
      <x:c r="E30" s="18" t="str">
        <x:f>IF('例_生成'!A30="","",'例_生成'!E30&amp;"×"&amp;'例_生成'!F30&amp;"×"&amp;'例_生成'!G30)</x:f>
      </x:c>
      <x:c r="F30" s="18" t="str">
        <x:f>IF('例_生成'!A30="","",'例_生成'!B30)</x:f>
      </x:c>
      <x:c r="G30" s="18" t="str">
        <x:f>IF('例_生成'!A30="","",'例_生成'!C30)</x:f>
      </x:c>
      <x:c r="H30" s="18" t="str">
        <x:f>IF('例_生成'!A30="","",'例_生成'!D30)</x:f>
      </x:c>
      <x:c r="I30" s="18" t="str">
        <x:f>IF('例_生成'!A30="","",'例_生成'!H30)</x:f>
      </x:c>
      <x:c r="J30" s="18" t="str">
        <x:f>IF('例_生成'!A30="","",'例_生成'!I30)</x:f>
      </x:c>
      <x:c r="K30" s="18" t="str">
        <x:f>IF('例_生成'!A30="","",IF(OR('例_生成'!D30="再利用端材",'例_生成'!D30="廃棄端材"),E30,"対象外"))</x:f>
      </x:c>
      <x:c r="L30" s="24" t="str">
        <x:f>IF('例_生成'!A30="","",IFERROR(IF(AND(INDEX('例_原材'!$B$6:$B$35,MATCH('例_生成'!B30,'例_原材'!$H$6:$H$35,0))="鋼材",ISNUMBER(INDEX('例_原材'!$N$6:$N$35,MATCH('例_生成'!B30,'例_原材'!$H$6:$H$35,0))),INDEX('例_原材'!$N$6:$N$35,MATCH('例_生成'!B30,'例_原材'!$H$6:$H$35,0))&gt;0),'例_生成'!G30/'設定'!$B$6*'例_生成'!H30*INDEX('例_原材'!$N$6:$N$35,MATCH('例_生成'!B30,'例_原材'!$H$6:$H$35,0)),""),""))</x:f>
      </x:c>
      <x:c r="M30" s="24" t="str">
        <x:f>IF('例_生成'!A30="","",IF(ISNUMBER('例_生成'!N30),'例_生成'!N30,""))</x:f>
      </x:c>
      <x:c r="N30" s="28" t="str">
        <x:f>IF('例_生成'!A30="","",IFERROR(IF(INDEX('例_原材'!$B$6:$B$35,MATCH('例_生成'!B30,'例_原材'!$H$6:$H$35,0))="木材",'例_生成'!E30*'例_生成'!F30*'例_生成'!G30*'例_生成'!H30/'設定'!$B$6^3,""),""))</x:f>
      </x:c>
      <x:c r="O30" s="32" t="str">
        <x:f>IF('例_生成'!A30="","",IFERROR(IF(INDEX('例_原材'!$B$6:$B$35,MATCH('例_生成'!B30,'例_原材'!$H$6:$H$35,0))="建材",'例_生成'!F30*'例_生成'!G30*'例_生成'!H30/'設定'!$B$6^2,""),""))</x:f>
      </x:c>
      <x:c r="P30" s="18" t="str">
        <x:f>IF('例_生成'!A30="","",'例_生成'!O30)</x:f>
      </x:c>
      <x:c r="Q30" s="18" t="str">
        <x:f>IF('例_生成'!A30="","",IF(AND(R30="入力OK",'例_生成'!L30="使用可",OR('例_生成'!D30="加工品",'例_生成'!D30="再利用端材")),'例_生成'!H30-'例_生成'!J30,0))</x:f>
      </x:c>
      <x:c r="R30" s="18" t="str">
        <x:f>IF('例_生成'!A30="","",IFERROR(IF(AND(OR('例_生成'!N30="",AND(ISNUMBER('例_生成'!N30),'例_生成'!N30&gt;0)),COUNTIF('例_生成'!$A$6:$A$65,'例_生成'!A30)=1,COUNTIF('例_原材'!$H$6:$H$35,'例_生成'!B30)=1,'例_生成'!C30=INDEX('例_原材'!$I$6:$I$35,MATCH('例_生成'!B30,'例_原材'!$H$6:$H$35,0)),INDEX('例_原材'!$R$6:$R$35,MATCH('例_生成'!B30,'例_原材'!$H$6:$H$35,0))="確認済",OR('例_生成'!D30="加工品",'例_生成'!D30="再利用端材",'例_生成'!D30="廃棄端材"),COUNT('例_生成'!E30:'例_生成'!H30)=4,'例_生成'!E30&gt;0,'例_生成'!F30&gt;0,'例_生成'!G30&gt;0,'例_生成'!H30&gt;0,MOD('例_生成'!H30,1)=0,'例_生成'!E30=INDEX('例_原材'!$E$6:$E$35,MATCH('例_生成'!B30,'例_原材'!$H$6:$H$35,0)),'例_生成'!F30=INDEX('例_原材'!$F$6:$F$35,MATCH('例_生成'!B30,'例_原材'!$H$6:$H$35,0)),'例_生成'!I30=INDEX('例_原材'!$K$6:$K$35,MATCH('例_生成'!B30,'例_原材'!$H$6:$H$35,0)),ISNUMBER('例_生成'!J30),'例_生成'!J30&gt;=0,'例_生成'!J30&lt;='例_生成'!H30,MOD('例_生成'!J30,1)=0,OR('例_生成'!J30=0,'例_生成'!K30&lt;&gt;""),OR(AND('例_生成'!D30="廃棄端材",'例_生成'!L30="廃棄",'例_生成'!J30=0),AND('例_生成'!D30&lt;&gt;"廃棄端材",'例_生成'!L30="使用可")),OR('例_生成'!M30="理論",'例_生成'!M30="実測",'例_生成'!M30="対象外"),OR('例_生成'!M30&lt;&gt;"実測",AND(ISNUMBER('例_生成'!N30),'例_生成'!N30&gt;0)),'例_生成'!P30&lt;&gt;"",'例_生成'!Q30&lt;&gt;"",'例_生成'!R30&lt;&gt;"",'例_生成'!S30&lt;&gt;"",'例_生成'!T30&lt;&gt;"",OR('例_生成'!O30="kg",'例_生成'!O30="m3",'例_生成'!O30="m2",'例_生成'!O30="本",'例_生成'!O30="枚",AND('例_生成'!O30="対象外",'例_生成'!D30="廃棄端材")),OR(INDEX('例_原材'!$B$6:$B$35,MATCH('例_生成'!B30,'例_原材'!$H$6:$H$35,0))&lt;&gt;"鋼材",AND(ISNUMBER(INDEX('例_原材'!$N$6:$N$35,MATCH('例_生成'!B30,'例_原材'!$H$6:$H$35,0))),INDEX('例_原材'!$N$6:$N$35,MATCH('例_生成'!B30,'例_原材'!$H$6:$H$35,0))&gt;0))),"入力OK","要確認"),"要確認"))</x:f>
      </x:c>
      <x:c r="S30" s="18" t="str">
        <x:f>IF('例_生成'!A30="","",'例_生成'!G30*'例_生成'!H30)</x:f>
      </x:c>
      <x:c r="T30" s="18" t="str">
        <x:f>IF('例_生成'!A30="","",'例_生成'!J30)</x:f>
      </x:c>
    </x:row>
    <x:row r="31" ht="38" customHeight="1">
      <x:c r="A31" s="4" t="str">
        <x:f>IF('例_生成'!A31="","",'例_生成'!A31)</x:f>
      </x:c>
      <x:c r="B31" s="4" t="str">
        <x:f>IF('例_生成'!A31="","",IFERROR(INDEX('例_原材'!$A$6:$A$35,MATCH('例_生成'!B31,'例_原材'!$H$6:$H$35,0)),""))</x:f>
      </x:c>
      <x:c r="C31" s="4" t="str">
        <x:f>IF('例_生成'!A31="","",IFERROR(INDEX('例_原材'!$C$6:$C$35,MATCH('例_生成'!B31,'例_原材'!$H$6:$H$35,0)),""))</x:f>
      </x:c>
      <x:c r="D31" s="4" t="str">
        <x:f>IF('例_生成'!A31="","",IFERROR(INDEX('例_原材'!$D$6:$D$35,MATCH('例_生成'!B31,'例_原材'!$H$6:$H$35,0)),""))</x:f>
      </x:c>
      <x:c r="E31" s="4" t="str">
        <x:f>IF('例_生成'!A31="","",'例_生成'!E31&amp;"×"&amp;'例_生成'!F31&amp;"×"&amp;'例_生成'!G31)</x:f>
      </x:c>
      <x:c r="F31" s="4" t="str">
        <x:f>IF('例_生成'!A31="","",'例_生成'!B31)</x:f>
      </x:c>
      <x:c r="G31" s="4" t="str">
        <x:f>IF('例_生成'!A31="","",'例_生成'!C31)</x:f>
      </x:c>
      <x:c r="H31" s="4" t="str">
        <x:f>IF('例_生成'!A31="","",'例_生成'!D31)</x:f>
      </x:c>
      <x:c r="I31" s="4" t="str">
        <x:f>IF('例_生成'!A31="","",'例_生成'!H31)</x:f>
      </x:c>
      <x:c r="J31" s="4" t="str">
        <x:f>IF('例_生成'!A31="","",'例_生成'!I31)</x:f>
      </x:c>
      <x:c r="K31" s="4" t="str">
        <x:f>IF('例_生成'!A31="","",IF(OR('例_生成'!D31="再利用端材",'例_生成'!D31="廃棄端材"),E31,"対象外"))</x:f>
      </x:c>
      <x:c r="L31" s="25" t="str">
        <x:f>IF('例_生成'!A31="","",IFERROR(IF(AND(INDEX('例_原材'!$B$6:$B$35,MATCH('例_生成'!B31,'例_原材'!$H$6:$H$35,0))="鋼材",ISNUMBER(INDEX('例_原材'!$N$6:$N$35,MATCH('例_生成'!B31,'例_原材'!$H$6:$H$35,0))),INDEX('例_原材'!$N$6:$N$35,MATCH('例_生成'!B31,'例_原材'!$H$6:$H$35,0))&gt;0),'例_生成'!G31/'設定'!$B$6*'例_生成'!H31*INDEX('例_原材'!$N$6:$N$35,MATCH('例_生成'!B31,'例_原材'!$H$6:$H$35,0)),""),""))</x:f>
      </x:c>
      <x:c r="M31" s="25" t="str">
        <x:f>IF('例_生成'!A31="","",IF(ISNUMBER('例_生成'!N31),'例_生成'!N31,""))</x:f>
      </x:c>
      <x:c r="N31" s="29" t="str">
        <x:f>IF('例_生成'!A31="","",IFERROR(IF(INDEX('例_原材'!$B$6:$B$35,MATCH('例_生成'!B31,'例_原材'!$H$6:$H$35,0))="木材",'例_生成'!E31*'例_生成'!F31*'例_生成'!G31*'例_生成'!H31/'設定'!$B$6^3,""),""))</x:f>
      </x:c>
      <x:c r="O31" s="33" t="str">
        <x:f>IF('例_生成'!A31="","",IFERROR(IF(INDEX('例_原材'!$B$6:$B$35,MATCH('例_生成'!B31,'例_原材'!$H$6:$H$35,0))="建材",'例_生成'!F31*'例_生成'!G31*'例_生成'!H31/'設定'!$B$6^2,""),""))</x:f>
      </x:c>
      <x:c r="P31" s="4" t="str">
        <x:f>IF('例_生成'!A31="","",'例_生成'!O31)</x:f>
      </x:c>
      <x:c r="Q31" s="4" t="str">
        <x:f>IF('例_生成'!A31="","",IF(AND(R31="入力OK",'例_生成'!L31="使用可",OR('例_生成'!D31="加工品",'例_生成'!D31="再利用端材")),'例_生成'!H31-'例_生成'!J31,0))</x:f>
      </x:c>
      <x:c r="R31" s="4" t="str">
        <x:f>IF('例_生成'!A31="","",IFERROR(IF(AND(OR('例_生成'!N31="",AND(ISNUMBER('例_生成'!N31),'例_生成'!N31&gt;0)),COUNTIF('例_生成'!$A$6:$A$65,'例_生成'!A31)=1,COUNTIF('例_原材'!$H$6:$H$35,'例_生成'!B31)=1,'例_生成'!C31=INDEX('例_原材'!$I$6:$I$35,MATCH('例_生成'!B31,'例_原材'!$H$6:$H$35,0)),INDEX('例_原材'!$R$6:$R$35,MATCH('例_生成'!B31,'例_原材'!$H$6:$H$35,0))="確認済",OR('例_生成'!D31="加工品",'例_生成'!D31="再利用端材",'例_生成'!D31="廃棄端材"),COUNT('例_生成'!E31:'例_生成'!H31)=4,'例_生成'!E31&gt;0,'例_生成'!F31&gt;0,'例_生成'!G31&gt;0,'例_生成'!H31&gt;0,MOD('例_生成'!H31,1)=0,'例_生成'!E31=INDEX('例_原材'!$E$6:$E$35,MATCH('例_生成'!B31,'例_原材'!$H$6:$H$35,0)),'例_生成'!F31=INDEX('例_原材'!$F$6:$F$35,MATCH('例_生成'!B31,'例_原材'!$H$6:$H$35,0)),'例_生成'!I31=INDEX('例_原材'!$K$6:$K$35,MATCH('例_生成'!B31,'例_原材'!$H$6:$H$35,0)),ISNUMBER('例_生成'!J31),'例_生成'!J31&gt;=0,'例_生成'!J31&lt;='例_生成'!H31,MOD('例_生成'!J31,1)=0,OR('例_生成'!J31=0,'例_生成'!K31&lt;&gt;""),OR(AND('例_生成'!D31="廃棄端材",'例_生成'!L31="廃棄",'例_生成'!J31=0),AND('例_生成'!D31&lt;&gt;"廃棄端材",'例_生成'!L31="使用可")),OR('例_生成'!M31="理論",'例_生成'!M31="実測",'例_生成'!M31="対象外"),OR('例_生成'!M31&lt;&gt;"実測",AND(ISNUMBER('例_生成'!N31),'例_生成'!N31&gt;0)),'例_生成'!P31&lt;&gt;"",'例_生成'!Q31&lt;&gt;"",'例_生成'!R31&lt;&gt;"",'例_生成'!S31&lt;&gt;"",'例_生成'!T31&lt;&gt;"",OR('例_生成'!O31="kg",'例_生成'!O31="m3",'例_生成'!O31="m2",'例_生成'!O31="本",'例_生成'!O31="枚",AND('例_生成'!O31="対象外",'例_生成'!D31="廃棄端材")),OR(INDEX('例_原材'!$B$6:$B$35,MATCH('例_生成'!B31,'例_原材'!$H$6:$H$35,0))&lt;&gt;"鋼材",AND(ISNUMBER(INDEX('例_原材'!$N$6:$N$35,MATCH('例_生成'!B31,'例_原材'!$H$6:$H$35,0))),INDEX('例_原材'!$N$6:$N$35,MATCH('例_生成'!B31,'例_原材'!$H$6:$H$35,0))&gt;0))),"入力OK","要確認"),"要確認"))</x:f>
      </x:c>
      <x:c r="S31" s="4" t="str">
        <x:f>IF('例_生成'!A31="","",'例_生成'!G31*'例_生成'!H31)</x:f>
      </x:c>
      <x:c r="T31" s="4" t="str">
        <x:f>IF('例_生成'!A31="","",'例_生成'!J31)</x:f>
      </x:c>
    </x:row>
    <x:row r="32" ht="38" customHeight="1">
      <x:c r="A32" s="18" t="str">
        <x:f>IF('例_生成'!A32="","",'例_生成'!A32)</x:f>
      </x:c>
      <x:c r="B32" s="18" t="str">
        <x:f>IF('例_生成'!A32="","",IFERROR(INDEX('例_原材'!$A$6:$A$35,MATCH('例_生成'!B32,'例_原材'!$H$6:$H$35,0)),""))</x:f>
      </x:c>
      <x:c r="C32" s="18" t="str">
        <x:f>IF('例_生成'!A32="","",IFERROR(INDEX('例_原材'!$C$6:$C$35,MATCH('例_生成'!B32,'例_原材'!$H$6:$H$35,0)),""))</x:f>
      </x:c>
      <x:c r="D32" s="18" t="str">
        <x:f>IF('例_生成'!A32="","",IFERROR(INDEX('例_原材'!$D$6:$D$35,MATCH('例_生成'!B32,'例_原材'!$H$6:$H$35,0)),""))</x:f>
      </x:c>
      <x:c r="E32" s="18" t="str">
        <x:f>IF('例_生成'!A32="","",'例_生成'!E32&amp;"×"&amp;'例_生成'!F32&amp;"×"&amp;'例_生成'!G32)</x:f>
      </x:c>
      <x:c r="F32" s="18" t="str">
        <x:f>IF('例_生成'!A32="","",'例_生成'!B32)</x:f>
      </x:c>
      <x:c r="G32" s="18" t="str">
        <x:f>IF('例_生成'!A32="","",'例_生成'!C32)</x:f>
      </x:c>
      <x:c r="H32" s="18" t="str">
        <x:f>IF('例_生成'!A32="","",'例_生成'!D32)</x:f>
      </x:c>
      <x:c r="I32" s="18" t="str">
        <x:f>IF('例_生成'!A32="","",'例_生成'!H32)</x:f>
      </x:c>
      <x:c r="J32" s="18" t="str">
        <x:f>IF('例_生成'!A32="","",'例_生成'!I32)</x:f>
      </x:c>
      <x:c r="K32" s="18" t="str">
        <x:f>IF('例_生成'!A32="","",IF(OR('例_生成'!D32="再利用端材",'例_生成'!D32="廃棄端材"),E32,"対象外"))</x:f>
      </x:c>
      <x:c r="L32" s="24" t="str">
        <x:f>IF('例_生成'!A32="","",IFERROR(IF(AND(INDEX('例_原材'!$B$6:$B$35,MATCH('例_生成'!B32,'例_原材'!$H$6:$H$35,0))="鋼材",ISNUMBER(INDEX('例_原材'!$N$6:$N$35,MATCH('例_生成'!B32,'例_原材'!$H$6:$H$35,0))),INDEX('例_原材'!$N$6:$N$35,MATCH('例_生成'!B32,'例_原材'!$H$6:$H$35,0))&gt;0),'例_生成'!G32/'設定'!$B$6*'例_生成'!H32*INDEX('例_原材'!$N$6:$N$35,MATCH('例_生成'!B32,'例_原材'!$H$6:$H$35,0)),""),""))</x:f>
      </x:c>
      <x:c r="M32" s="24" t="str">
        <x:f>IF('例_生成'!A32="","",IF(ISNUMBER('例_生成'!N32),'例_生成'!N32,""))</x:f>
      </x:c>
      <x:c r="N32" s="28" t="str">
        <x:f>IF('例_生成'!A32="","",IFERROR(IF(INDEX('例_原材'!$B$6:$B$35,MATCH('例_生成'!B32,'例_原材'!$H$6:$H$35,0))="木材",'例_生成'!E32*'例_生成'!F32*'例_生成'!G32*'例_生成'!H32/'設定'!$B$6^3,""),""))</x:f>
      </x:c>
      <x:c r="O32" s="32" t="str">
        <x:f>IF('例_生成'!A32="","",IFERROR(IF(INDEX('例_原材'!$B$6:$B$35,MATCH('例_生成'!B32,'例_原材'!$H$6:$H$35,0))="建材",'例_生成'!F32*'例_生成'!G32*'例_生成'!H32/'設定'!$B$6^2,""),""))</x:f>
      </x:c>
      <x:c r="P32" s="18" t="str">
        <x:f>IF('例_生成'!A32="","",'例_生成'!O32)</x:f>
      </x:c>
      <x:c r="Q32" s="18" t="str">
        <x:f>IF('例_生成'!A32="","",IF(AND(R32="入力OK",'例_生成'!L32="使用可",OR('例_生成'!D32="加工品",'例_生成'!D32="再利用端材")),'例_生成'!H32-'例_生成'!J32,0))</x:f>
      </x:c>
      <x:c r="R32" s="18" t="str">
        <x:f>IF('例_生成'!A32="","",IFERROR(IF(AND(OR('例_生成'!N32="",AND(ISNUMBER('例_生成'!N32),'例_生成'!N32&gt;0)),COUNTIF('例_生成'!$A$6:$A$65,'例_生成'!A32)=1,COUNTIF('例_原材'!$H$6:$H$35,'例_生成'!B32)=1,'例_生成'!C32=INDEX('例_原材'!$I$6:$I$35,MATCH('例_生成'!B32,'例_原材'!$H$6:$H$35,0)),INDEX('例_原材'!$R$6:$R$35,MATCH('例_生成'!B32,'例_原材'!$H$6:$H$35,0))="確認済",OR('例_生成'!D32="加工品",'例_生成'!D32="再利用端材",'例_生成'!D32="廃棄端材"),COUNT('例_生成'!E32:'例_生成'!H32)=4,'例_生成'!E32&gt;0,'例_生成'!F32&gt;0,'例_生成'!G32&gt;0,'例_生成'!H32&gt;0,MOD('例_生成'!H32,1)=0,'例_生成'!E32=INDEX('例_原材'!$E$6:$E$35,MATCH('例_生成'!B32,'例_原材'!$H$6:$H$35,0)),'例_生成'!F32=INDEX('例_原材'!$F$6:$F$35,MATCH('例_生成'!B32,'例_原材'!$H$6:$H$35,0)),'例_生成'!I32=INDEX('例_原材'!$K$6:$K$35,MATCH('例_生成'!B32,'例_原材'!$H$6:$H$35,0)),ISNUMBER('例_生成'!J32),'例_生成'!J32&gt;=0,'例_生成'!J32&lt;='例_生成'!H32,MOD('例_生成'!J32,1)=0,OR('例_生成'!J32=0,'例_生成'!K32&lt;&gt;""),OR(AND('例_生成'!D32="廃棄端材",'例_生成'!L32="廃棄",'例_生成'!J32=0),AND('例_生成'!D32&lt;&gt;"廃棄端材",'例_生成'!L32="使用可")),OR('例_生成'!M32="理論",'例_生成'!M32="実測",'例_生成'!M32="対象外"),OR('例_生成'!M32&lt;&gt;"実測",AND(ISNUMBER('例_生成'!N32),'例_生成'!N32&gt;0)),'例_生成'!P32&lt;&gt;"",'例_生成'!Q32&lt;&gt;"",'例_生成'!R32&lt;&gt;"",'例_生成'!S32&lt;&gt;"",'例_生成'!T32&lt;&gt;"",OR('例_生成'!O32="kg",'例_生成'!O32="m3",'例_生成'!O32="m2",'例_生成'!O32="本",'例_生成'!O32="枚",AND('例_生成'!O32="対象外",'例_生成'!D32="廃棄端材")),OR(INDEX('例_原材'!$B$6:$B$35,MATCH('例_生成'!B32,'例_原材'!$H$6:$H$35,0))&lt;&gt;"鋼材",AND(ISNUMBER(INDEX('例_原材'!$N$6:$N$35,MATCH('例_生成'!B32,'例_原材'!$H$6:$H$35,0))),INDEX('例_原材'!$N$6:$N$35,MATCH('例_生成'!B32,'例_原材'!$H$6:$H$35,0))&gt;0))),"入力OK","要確認"),"要確認"))</x:f>
      </x:c>
      <x:c r="S32" s="18" t="str">
        <x:f>IF('例_生成'!A32="","",'例_生成'!G32*'例_生成'!H32)</x:f>
      </x:c>
      <x:c r="T32" s="18" t="str">
        <x:f>IF('例_生成'!A32="","",'例_生成'!J32)</x:f>
      </x:c>
    </x:row>
    <x:row r="33" ht="38" customHeight="1">
      <x:c r="A33" s="4" t="str">
        <x:f>IF('例_生成'!A33="","",'例_生成'!A33)</x:f>
      </x:c>
      <x:c r="B33" s="4" t="str">
        <x:f>IF('例_生成'!A33="","",IFERROR(INDEX('例_原材'!$A$6:$A$35,MATCH('例_生成'!B33,'例_原材'!$H$6:$H$35,0)),""))</x:f>
      </x:c>
      <x:c r="C33" s="4" t="str">
        <x:f>IF('例_生成'!A33="","",IFERROR(INDEX('例_原材'!$C$6:$C$35,MATCH('例_生成'!B33,'例_原材'!$H$6:$H$35,0)),""))</x:f>
      </x:c>
      <x:c r="D33" s="4" t="str">
        <x:f>IF('例_生成'!A33="","",IFERROR(INDEX('例_原材'!$D$6:$D$35,MATCH('例_生成'!B33,'例_原材'!$H$6:$H$35,0)),""))</x:f>
      </x:c>
      <x:c r="E33" s="4" t="str">
        <x:f>IF('例_生成'!A33="","",'例_生成'!E33&amp;"×"&amp;'例_生成'!F33&amp;"×"&amp;'例_生成'!G33)</x:f>
      </x:c>
      <x:c r="F33" s="4" t="str">
        <x:f>IF('例_生成'!A33="","",'例_生成'!B33)</x:f>
      </x:c>
      <x:c r="G33" s="4" t="str">
        <x:f>IF('例_生成'!A33="","",'例_生成'!C33)</x:f>
      </x:c>
      <x:c r="H33" s="4" t="str">
        <x:f>IF('例_生成'!A33="","",'例_生成'!D33)</x:f>
      </x:c>
      <x:c r="I33" s="4" t="str">
        <x:f>IF('例_生成'!A33="","",'例_生成'!H33)</x:f>
      </x:c>
      <x:c r="J33" s="4" t="str">
        <x:f>IF('例_生成'!A33="","",'例_生成'!I33)</x:f>
      </x:c>
      <x:c r="K33" s="4" t="str">
        <x:f>IF('例_生成'!A33="","",IF(OR('例_生成'!D33="再利用端材",'例_生成'!D33="廃棄端材"),E33,"対象外"))</x:f>
      </x:c>
      <x:c r="L33" s="25" t="str">
        <x:f>IF('例_生成'!A33="","",IFERROR(IF(AND(INDEX('例_原材'!$B$6:$B$35,MATCH('例_生成'!B33,'例_原材'!$H$6:$H$35,0))="鋼材",ISNUMBER(INDEX('例_原材'!$N$6:$N$35,MATCH('例_生成'!B33,'例_原材'!$H$6:$H$35,0))),INDEX('例_原材'!$N$6:$N$35,MATCH('例_生成'!B33,'例_原材'!$H$6:$H$35,0))&gt;0),'例_生成'!G33/'設定'!$B$6*'例_生成'!H33*INDEX('例_原材'!$N$6:$N$35,MATCH('例_生成'!B33,'例_原材'!$H$6:$H$35,0)),""),""))</x:f>
      </x:c>
      <x:c r="M33" s="25" t="str">
        <x:f>IF('例_生成'!A33="","",IF(ISNUMBER('例_生成'!N33),'例_生成'!N33,""))</x:f>
      </x:c>
      <x:c r="N33" s="29" t="str">
        <x:f>IF('例_生成'!A33="","",IFERROR(IF(INDEX('例_原材'!$B$6:$B$35,MATCH('例_生成'!B33,'例_原材'!$H$6:$H$35,0))="木材",'例_生成'!E33*'例_生成'!F33*'例_生成'!G33*'例_生成'!H33/'設定'!$B$6^3,""),""))</x:f>
      </x:c>
      <x:c r="O33" s="33" t="str">
        <x:f>IF('例_生成'!A33="","",IFERROR(IF(INDEX('例_原材'!$B$6:$B$35,MATCH('例_生成'!B33,'例_原材'!$H$6:$H$35,0))="建材",'例_生成'!F33*'例_生成'!G33*'例_生成'!H33/'設定'!$B$6^2,""),""))</x:f>
      </x:c>
      <x:c r="P33" s="4" t="str">
        <x:f>IF('例_生成'!A33="","",'例_生成'!O33)</x:f>
      </x:c>
      <x:c r="Q33" s="4" t="str">
        <x:f>IF('例_生成'!A33="","",IF(AND(R33="入力OK",'例_生成'!L33="使用可",OR('例_生成'!D33="加工品",'例_生成'!D33="再利用端材")),'例_生成'!H33-'例_生成'!J33,0))</x:f>
      </x:c>
      <x:c r="R33" s="4" t="str">
        <x:f>IF('例_生成'!A33="","",IFERROR(IF(AND(OR('例_生成'!N33="",AND(ISNUMBER('例_生成'!N33),'例_生成'!N33&gt;0)),COUNTIF('例_生成'!$A$6:$A$65,'例_生成'!A33)=1,COUNTIF('例_原材'!$H$6:$H$35,'例_生成'!B33)=1,'例_生成'!C33=INDEX('例_原材'!$I$6:$I$35,MATCH('例_生成'!B33,'例_原材'!$H$6:$H$35,0)),INDEX('例_原材'!$R$6:$R$35,MATCH('例_生成'!B33,'例_原材'!$H$6:$H$35,0))="確認済",OR('例_生成'!D33="加工品",'例_生成'!D33="再利用端材",'例_生成'!D33="廃棄端材"),COUNT('例_生成'!E33:'例_生成'!H33)=4,'例_生成'!E33&gt;0,'例_生成'!F33&gt;0,'例_生成'!G33&gt;0,'例_生成'!H33&gt;0,MOD('例_生成'!H33,1)=0,'例_生成'!E33=INDEX('例_原材'!$E$6:$E$35,MATCH('例_生成'!B33,'例_原材'!$H$6:$H$35,0)),'例_生成'!F33=INDEX('例_原材'!$F$6:$F$35,MATCH('例_生成'!B33,'例_原材'!$H$6:$H$35,0)),'例_生成'!I33=INDEX('例_原材'!$K$6:$K$35,MATCH('例_生成'!B33,'例_原材'!$H$6:$H$35,0)),ISNUMBER('例_生成'!J33),'例_生成'!J33&gt;=0,'例_生成'!J33&lt;='例_生成'!H33,MOD('例_生成'!J33,1)=0,OR('例_生成'!J33=0,'例_生成'!K33&lt;&gt;""),OR(AND('例_生成'!D33="廃棄端材",'例_生成'!L33="廃棄",'例_生成'!J33=0),AND('例_生成'!D33&lt;&gt;"廃棄端材",'例_生成'!L33="使用可")),OR('例_生成'!M33="理論",'例_生成'!M33="実測",'例_生成'!M33="対象外"),OR('例_生成'!M33&lt;&gt;"実測",AND(ISNUMBER('例_生成'!N33),'例_生成'!N33&gt;0)),'例_生成'!P33&lt;&gt;"",'例_生成'!Q33&lt;&gt;"",'例_生成'!R33&lt;&gt;"",'例_生成'!S33&lt;&gt;"",'例_生成'!T33&lt;&gt;"",OR('例_生成'!O33="kg",'例_生成'!O33="m3",'例_生成'!O33="m2",'例_生成'!O33="本",'例_生成'!O33="枚",AND('例_生成'!O33="対象外",'例_生成'!D33="廃棄端材")),OR(INDEX('例_原材'!$B$6:$B$35,MATCH('例_生成'!B33,'例_原材'!$H$6:$H$35,0))&lt;&gt;"鋼材",AND(ISNUMBER(INDEX('例_原材'!$N$6:$N$35,MATCH('例_生成'!B33,'例_原材'!$H$6:$H$35,0))),INDEX('例_原材'!$N$6:$N$35,MATCH('例_生成'!B33,'例_原材'!$H$6:$H$35,0))&gt;0))),"入力OK","要確認"),"要確認"))</x:f>
      </x:c>
      <x:c r="S33" s="4" t="str">
        <x:f>IF('例_生成'!A33="","",'例_生成'!G33*'例_生成'!H33)</x:f>
      </x:c>
      <x:c r="T33" s="4" t="str">
        <x:f>IF('例_生成'!A33="","",'例_生成'!J33)</x:f>
      </x:c>
    </x:row>
    <x:row r="34" ht="38" customHeight="1">
      <x:c r="A34" s="18" t="str">
        <x:f>IF('例_生成'!A34="","",'例_生成'!A34)</x:f>
      </x:c>
      <x:c r="B34" s="18" t="str">
        <x:f>IF('例_生成'!A34="","",IFERROR(INDEX('例_原材'!$A$6:$A$35,MATCH('例_生成'!B34,'例_原材'!$H$6:$H$35,0)),""))</x:f>
      </x:c>
      <x:c r="C34" s="18" t="str">
        <x:f>IF('例_生成'!A34="","",IFERROR(INDEX('例_原材'!$C$6:$C$35,MATCH('例_生成'!B34,'例_原材'!$H$6:$H$35,0)),""))</x:f>
      </x:c>
      <x:c r="D34" s="18" t="str">
        <x:f>IF('例_生成'!A34="","",IFERROR(INDEX('例_原材'!$D$6:$D$35,MATCH('例_生成'!B34,'例_原材'!$H$6:$H$35,0)),""))</x:f>
      </x:c>
      <x:c r="E34" s="18" t="str">
        <x:f>IF('例_生成'!A34="","",'例_生成'!E34&amp;"×"&amp;'例_生成'!F34&amp;"×"&amp;'例_生成'!G34)</x:f>
      </x:c>
      <x:c r="F34" s="18" t="str">
        <x:f>IF('例_生成'!A34="","",'例_生成'!B34)</x:f>
      </x:c>
      <x:c r="G34" s="18" t="str">
        <x:f>IF('例_生成'!A34="","",'例_生成'!C34)</x:f>
      </x:c>
      <x:c r="H34" s="18" t="str">
        <x:f>IF('例_生成'!A34="","",'例_生成'!D34)</x:f>
      </x:c>
      <x:c r="I34" s="18" t="str">
        <x:f>IF('例_生成'!A34="","",'例_生成'!H34)</x:f>
      </x:c>
      <x:c r="J34" s="18" t="str">
        <x:f>IF('例_生成'!A34="","",'例_生成'!I34)</x:f>
      </x:c>
      <x:c r="K34" s="18" t="str">
        <x:f>IF('例_生成'!A34="","",IF(OR('例_生成'!D34="再利用端材",'例_生成'!D34="廃棄端材"),E34,"対象外"))</x:f>
      </x:c>
      <x:c r="L34" s="24" t="str">
        <x:f>IF('例_生成'!A34="","",IFERROR(IF(AND(INDEX('例_原材'!$B$6:$B$35,MATCH('例_生成'!B34,'例_原材'!$H$6:$H$35,0))="鋼材",ISNUMBER(INDEX('例_原材'!$N$6:$N$35,MATCH('例_生成'!B34,'例_原材'!$H$6:$H$35,0))),INDEX('例_原材'!$N$6:$N$35,MATCH('例_生成'!B34,'例_原材'!$H$6:$H$35,0))&gt;0),'例_生成'!G34/'設定'!$B$6*'例_生成'!H34*INDEX('例_原材'!$N$6:$N$35,MATCH('例_生成'!B34,'例_原材'!$H$6:$H$35,0)),""),""))</x:f>
      </x:c>
      <x:c r="M34" s="24" t="str">
        <x:f>IF('例_生成'!A34="","",IF(ISNUMBER('例_生成'!N34),'例_生成'!N34,""))</x:f>
      </x:c>
      <x:c r="N34" s="28" t="str">
        <x:f>IF('例_生成'!A34="","",IFERROR(IF(INDEX('例_原材'!$B$6:$B$35,MATCH('例_生成'!B34,'例_原材'!$H$6:$H$35,0))="木材",'例_生成'!E34*'例_生成'!F34*'例_生成'!G34*'例_生成'!H34/'設定'!$B$6^3,""),""))</x:f>
      </x:c>
      <x:c r="O34" s="32" t="str">
        <x:f>IF('例_生成'!A34="","",IFERROR(IF(INDEX('例_原材'!$B$6:$B$35,MATCH('例_生成'!B34,'例_原材'!$H$6:$H$35,0))="建材",'例_生成'!F34*'例_生成'!G34*'例_生成'!H34/'設定'!$B$6^2,""),""))</x:f>
      </x:c>
      <x:c r="P34" s="18" t="str">
        <x:f>IF('例_生成'!A34="","",'例_生成'!O34)</x:f>
      </x:c>
      <x:c r="Q34" s="18" t="str">
        <x:f>IF('例_生成'!A34="","",IF(AND(R34="入力OK",'例_生成'!L34="使用可",OR('例_生成'!D34="加工品",'例_生成'!D34="再利用端材")),'例_生成'!H34-'例_生成'!J34,0))</x:f>
      </x:c>
      <x:c r="R34" s="18" t="str">
        <x:f>IF('例_生成'!A34="","",IFERROR(IF(AND(OR('例_生成'!N34="",AND(ISNUMBER('例_生成'!N34),'例_生成'!N34&gt;0)),COUNTIF('例_生成'!$A$6:$A$65,'例_生成'!A34)=1,COUNTIF('例_原材'!$H$6:$H$35,'例_生成'!B34)=1,'例_生成'!C34=INDEX('例_原材'!$I$6:$I$35,MATCH('例_生成'!B34,'例_原材'!$H$6:$H$35,0)),INDEX('例_原材'!$R$6:$R$35,MATCH('例_生成'!B34,'例_原材'!$H$6:$H$35,0))="確認済",OR('例_生成'!D34="加工品",'例_生成'!D34="再利用端材",'例_生成'!D34="廃棄端材"),COUNT('例_生成'!E34:'例_生成'!H34)=4,'例_生成'!E34&gt;0,'例_生成'!F34&gt;0,'例_生成'!G34&gt;0,'例_生成'!H34&gt;0,MOD('例_生成'!H34,1)=0,'例_生成'!E34=INDEX('例_原材'!$E$6:$E$35,MATCH('例_生成'!B34,'例_原材'!$H$6:$H$35,0)),'例_生成'!F34=INDEX('例_原材'!$F$6:$F$35,MATCH('例_生成'!B34,'例_原材'!$H$6:$H$35,0)),'例_生成'!I34=INDEX('例_原材'!$K$6:$K$35,MATCH('例_生成'!B34,'例_原材'!$H$6:$H$35,0)),ISNUMBER('例_生成'!J34),'例_生成'!J34&gt;=0,'例_生成'!J34&lt;='例_生成'!H34,MOD('例_生成'!J34,1)=0,OR('例_生成'!J34=0,'例_生成'!K34&lt;&gt;""),OR(AND('例_生成'!D34="廃棄端材",'例_生成'!L34="廃棄",'例_生成'!J34=0),AND('例_生成'!D34&lt;&gt;"廃棄端材",'例_生成'!L34="使用可")),OR('例_生成'!M34="理論",'例_生成'!M34="実測",'例_生成'!M34="対象外"),OR('例_生成'!M34&lt;&gt;"実測",AND(ISNUMBER('例_生成'!N34),'例_生成'!N34&gt;0)),'例_生成'!P34&lt;&gt;"",'例_生成'!Q34&lt;&gt;"",'例_生成'!R34&lt;&gt;"",'例_生成'!S34&lt;&gt;"",'例_生成'!T34&lt;&gt;"",OR('例_生成'!O34="kg",'例_生成'!O34="m3",'例_生成'!O34="m2",'例_生成'!O34="本",'例_生成'!O34="枚",AND('例_生成'!O34="対象外",'例_生成'!D34="廃棄端材")),OR(INDEX('例_原材'!$B$6:$B$35,MATCH('例_生成'!B34,'例_原材'!$H$6:$H$35,0))&lt;&gt;"鋼材",AND(ISNUMBER(INDEX('例_原材'!$N$6:$N$35,MATCH('例_生成'!B34,'例_原材'!$H$6:$H$35,0))),INDEX('例_原材'!$N$6:$N$35,MATCH('例_生成'!B34,'例_原材'!$H$6:$H$35,0))&gt;0))),"入力OK","要確認"),"要確認"))</x:f>
      </x:c>
      <x:c r="S34" s="18" t="str">
        <x:f>IF('例_生成'!A34="","",'例_生成'!G34*'例_生成'!H34)</x:f>
      </x:c>
      <x:c r="T34" s="18" t="str">
        <x:f>IF('例_生成'!A34="","",'例_生成'!J34)</x:f>
      </x:c>
    </x:row>
    <x:row r="35" ht="38" customHeight="1">
      <x:c r="A35" s="4" t="str">
        <x:f>IF('例_生成'!A35="","",'例_生成'!A35)</x:f>
      </x:c>
      <x:c r="B35" s="4" t="str">
        <x:f>IF('例_生成'!A35="","",IFERROR(INDEX('例_原材'!$A$6:$A$35,MATCH('例_生成'!B35,'例_原材'!$H$6:$H$35,0)),""))</x:f>
      </x:c>
      <x:c r="C35" s="4" t="str">
        <x:f>IF('例_生成'!A35="","",IFERROR(INDEX('例_原材'!$C$6:$C$35,MATCH('例_生成'!B35,'例_原材'!$H$6:$H$35,0)),""))</x:f>
      </x:c>
      <x:c r="D35" s="4" t="str">
        <x:f>IF('例_生成'!A35="","",IFERROR(INDEX('例_原材'!$D$6:$D$35,MATCH('例_生成'!B35,'例_原材'!$H$6:$H$35,0)),""))</x:f>
      </x:c>
      <x:c r="E35" s="4" t="str">
        <x:f>IF('例_生成'!A35="","",'例_生成'!E35&amp;"×"&amp;'例_生成'!F35&amp;"×"&amp;'例_生成'!G35)</x:f>
      </x:c>
      <x:c r="F35" s="4" t="str">
        <x:f>IF('例_生成'!A35="","",'例_生成'!B35)</x:f>
      </x:c>
      <x:c r="G35" s="4" t="str">
        <x:f>IF('例_生成'!A35="","",'例_生成'!C35)</x:f>
      </x:c>
      <x:c r="H35" s="4" t="str">
        <x:f>IF('例_生成'!A35="","",'例_生成'!D35)</x:f>
      </x:c>
      <x:c r="I35" s="4" t="str">
        <x:f>IF('例_生成'!A35="","",'例_生成'!H35)</x:f>
      </x:c>
      <x:c r="J35" s="4" t="str">
        <x:f>IF('例_生成'!A35="","",'例_生成'!I35)</x:f>
      </x:c>
      <x:c r="K35" s="4" t="str">
        <x:f>IF('例_生成'!A35="","",IF(OR('例_生成'!D35="再利用端材",'例_生成'!D35="廃棄端材"),E35,"対象外"))</x:f>
      </x:c>
      <x:c r="L35" s="25" t="str">
        <x:f>IF('例_生成'!A35="","",IFERROR(IF(AND(INDEX('例_原材'!$B$6:$B$35,MATCH('例_生成'!B35,'例_原材'!$H$6:$H$35,0))="鋼材",ISNUMBER(INDEX('例_原材'!$N$6:$N$35,MATCH('例_生成'!B35,'例_原材'!$H$6:$H$35,0))),INDEX('例_原材'!$N$6:$N$35,MATCH('例_生成'!B35,'例_原材'!$H$6:$H$35,0))&gt;0),'例_生成'!G35/'設定'!$B$6*'例_生成'!H35*INDEX('例_原材'!$N$6:$N$35,MATCH('例_生成'!B35,'例_原材'!$H$6:$H$35,0)),""),""))</x:f>
      </x:c>
      <x:c r="M35" s="25" t="str">
        <x:f>IF('例_生成'!A35="","",IF(ISNUMBER('例_生成'!N35),'例_生成'!N35,""))</x:f>
      </x:c>
      <x:c r="N35" s="29" t="str">
        <x:f>IF('例_生成'!A35="","",IFERROR(IF(INDEX('例_原材'!$B$6:$B$35,MATCH('例_生成'!B35,'例_原材'!$H$6:$H$35,0))="木材",'例_生成'!E35*'例_生成'!F35*'例_生成'!G35*'例_生成'!H35/'設定'!$B$6^3,""),""))</x:f>
      </x:c>
      <x:c r="O35" s="33" t="str">
        <x:f>IF('例_生成'!A35="","",IFERROR(IF(INDEX('例_原材'!$B$6:$B$35,MATCH('例_生成'!B35,'例_原材'!$H$6:$H$35,0))="建材",'例_生成'!F35*'例_生成'!G35*'例_生成'!H35/'設定'!$B$6^2,""),""))</x:f>
      </x:c>
      <x:c r="P35" s="4" t="str">
        <x:f>IF('例_生成'!A35="","",'例_生成'!O35)</x:f>
      </x:c>
      <x:c r="Q35" s="4" t="str">
        <x:f>IF('例_生成'!A35="","",IF(AND(R35="入力OK",'例_生成'!L35="使用可",OR('例_生成'!D35="加工品",'例_生成'!D35="再利用端材")),'例_生成'!H35-'例_生成'!J35,0))</x:f>
      </x:c>
      <x:c r="R35" s="4" t="str">
        <x:f>IF('例_生成'!A35="","",IFERROR(IF(AND(OR('例_生成'!N35="",AND(ISNUMBER('例_生成'!N35),'例_生成'!N35&gt;0)),COUNTIF('例_生成'!$A$6:$A$65,'例_生成'!A35)=1,COUNTIF('例_原材'!$H$6:$H$35,'例_生成'!B35)=1,'例_生成'!C35=INDEX('例_原材'!$I$6:$I$35,MATCH('例_生成'!B35,'例_原材'!$H$6:$H$35,0)),INDEX('例_原材'!$R$6:$R$35,MATCH('例_生成'!B35,'例_原材'!$H$6:$H$35,0))="確認済",OR('例_生成'!D35="加工品",'例_生成'!D35="再利用端材",'例_生成'!D35="廃棄端材"),COUNT('例_生成'!E35:'例_生成'!H35)=4,'例_生成'!E35&gt;0,'例_生成'!F35&gt;0,'例_生成'!G35&gt;0,'例_生成'!H35&gt;0,MOD('例_生成'!H35,1)=0,'例_生成'!E35=INDEX('例_原材'!$E$6:$E$35,MATCH('例_生成'!B35,'例_原材'!$H$6:$H$35,0)),'例_生成'!F35=INDEX('例_原材'!$F$6:$F$35,MATCH('例_生成'!B35,'例_原材'!$H$6:$H$35,0)),'例_生成'!I35=INDEX('例_原材'!$K$6:$K$35,MATCH('例_生成'!B35,'例_原材'!$H$6:$H$35,0)),ISNUMBER('例_生成'!J35),'例_生成'!J35&gt;=0,'例_生成'!J35&lt;='例_生成'!H35,MOD('例_生成'!J35,1)=0,OR('例_生成'!J35=0,'例_生成'!K35&lt;&gt;""),OR(AND('例_生成'!D35="廃棄端材",'例_生成'!L35="廃棄",'例_生成'!J35=0),AND('例_生成'!D35&lt;&gt;"廃棄端材",'例_生成'!L35="使用可")),OR('例_生成'!M35="理論",'例_生成'!M35="実測",'例_生成'!M35="対象外"),OR('例_生成'!M35&lt;&gt;"実測",AND(ISNUMBER('例_生成'!N35),'例_生成'!N35&gt;0)),'例_生成'!P35&lt;&gt;"",'例_生成'!Q35&lt;&gt;"",'例_生成'!R35&lt;&gt;"",'例_生成'!S35&lt;&gt;"",'例_生成'!T35&lt;&gt;"",OR('例_生成'!O35="kg",'例_生成'!O35="m3",'例_生成'!O35="m2",'例_生成'!O35="本",'例_生成'!O35="枚",AND('例_生成'!O35="対象外",'例_生成'!D35="廃棄端材")),OR(INDEX('例_原材'!$B$6:$B$35,MATCH('例_生成'!B35,'例_原材'!$H$6:$H$35,0))&lt;&gt;"鋼材",AND(ISNUMBER(INDEX('例_原材'!$N$6:$N$35,MATCH('例_生成'!B35,'例_原材'!$H$6:$H$35,0))),INDEX('例_原材'!$N$6:$N$35,MATCH('例_生成'!B35,'例_原材'!$H$6:$H$35,0))&gt;0))),"入力OK","要確認"),"要確認"))</x:f>
      </x:c>
      <x:c r="S35" s="4" t="str">
        <x:f>IF('例_生成'!A35="","",'例_生成'!G35*'例_生成'!H35)</x:f>
      </x:c>
      <x:c r="T35" s="4" t="str">
        <x:f>IF('例_生成'!A35="","",'例_生成'!J35)</x:f>
      </x:c>
    </x:row>
    <x:row r="36" ht="38" customHeight="1">
      <x:c r="A36" s="18" t="str">
        <x:f>IF('例_生成'!A36="","",'例_生成'!A36)</x:f>
      </x:c>
      <x:c r="B36" s="18" t="str">
        <x:f>IF('例_生成'!A36="","",IFERROR(INDEX('例_原材'!$A$6:$A$35,MATCH('例_生成'!B36,'例_原材'!$H$6:$H$35,0)),""))</x:f>
      </x:c>
      <x:c r="C36" s="18" t="str">
        <x:f>IF('例_生成'!A36="","",IFERROR(INDEX('例_原材'!$C$6:$C$35,MATCH('例_生成'!B36,'例_原材'!$H$6:$H$35,0)),""))</x:f>
      </x:c>
      <x:c r="D36" s="18" t="str">
        <x:f>IF('例_生成'!A36="","",IFERROR(INDEX('例_原材'!$D$6:$D$35,MATCH('例_生成'!B36,'例_原材'!$H$6:$H$35,0)),""))</x:f>
      </x:c>
      <x:c r="E36" s="18" t="str">
        <x:f>IF('例_生成'!A36="","",'例_生成'!E36&amp;"×"&amp;'例_生成'!F36&amp;"×"&amp;'例_生成'!G36)</x:f>
      </x:c>
      <x:c r="F36" s="18" t="str">
        <x:f>IF('例_生成'!A36="","",'例_生成'!B36)</x:f>
      </x:c>
      <x:c r="G36" s="18" t="str">
        <x:f>IF('例_生成'!A36="","",'例_生成'!C36)</x:f>
      </x:c>
      <x:c r="H36" s="18" t="str">
        <x:f>IF('例_生成'!A36="","",'例_生成'!D36)</x:f>
      </x:c>
      <x:c r="I36" s="18" t="str">
        <x:f>IF('例_生成'!A36="","",'例_生成'!H36)</x:f>
      </x:c>
      <x:c r="J36" s="18" t="str">
        <x:f>IF('例_生成'!A36="","",'例_生成'!I36)</x:f>
      </x:c>
      <x:c r="K36" s="18" t="str">
        <x:f>IF('例_生成'!A36="","",IF(OR('例_生成'!D36="再利用端材",'例_生成'!D36="廃棄端材"),E36,"対象外"))</x:f>
      </x:c>
      <x:c r="L36" s="24" t="str">
        <x:f>IF('例_生成'!A36="","",IFERROR(IF(AND(INDEX('例_原材'!$B$6:$B$35,MATCH('例_生成'!B36,'例_原材'!$H$6:$H$35,0))="鋼材",ISNUMBER(INDEX('例_原材'!$N$6:$N$35,MATCH('例_生成'!B36,'例_原材'!$H$6:$H$35,0))),INDEX('例_原材'!$N$6:$N$35,MATCH('例_生成'!B36,'例_原材'!$H$6:$H$35,0))&gt;0),'例_生成'!G36/'設定'!$B$6*'例_生成'!H36*INDEX('例_原材'!$N$6:$N$35,MATCH('例_生成'!B36,'例_原材'!$H$6:$H$35,0)),""),""))</x:f>
      </x:c>
      <x:c r="M36" s="24" t="str">
        <x:f>IF('例_生成'!A36="","",IF(ISNUMBER('例_生成'!N36),'例_生成'!N36,""))</x:f>
      </x:c>
      <x:c r="N36" s="28" t="str">
        <x:f>IF('例_生成'!A36="","",IFERROR(IF(INDEX('例_原材'!$B$6:$B$35,MATCH('例_生成'!B36,'例_原材'!$H$6:$H$35,0))="木材",'例_生成'!E36*'例_生成'!F36*'例_生成'!G36*'例_生成'!H36/'設定'!$B$6^3,""),""))</x:f>
      </x:c>
      <x:c r="O36" s="32" t="str">
        <x:f>IF('例_生成'!A36="","",IFERROR(IF(INDEX('例_原材'!$B$6:$B$35,MATCH('例_生成'!B36,'例_原材'!$H$6:$H$35,0))="建材",'例_生成'!F36*'例_生成'!G36*'例_生成'!H36/'設定'!$B$6^2,""),""))</x:f>
      </x:c>
      <x:c r="P36" s="18" t="str">
        <x:f>IF('例_生成'!A36="","",'例_生成'!O36)</x:f>
      </x:c>
      <x:c r="Q36" s="18" t="str">
        <x:f>IF('例_生成'!A36="","",IF(AND(R36="入力OK",'例_生成'!L36="使用可",OR('例_生成'!D36="加工品",'例_生成'!D36="再利用端材")),'例_生成'!H36-'例_生成'!J36,0))</x:f>
      </x:c>
      <x:c r="R36" s="18" t="str">
        <x:f>IF('例_生成'!A36="","",IFERROR(IF(AND(OR('例_生成'!N36="",AND(ISNUMBER('例_生成'!N36),'例_生成'!N36&gt;0)),COUNTIF('例_生成'!$A$6:$A$65,'例_生成'!A36)=1,COUNTIF('例_原材'!$H$6:$H$35,'例_生成'!B36)=1,'例_生成'!C36=INDEX('例_原材'!$I$6:$I$35,MATCH('例_生成'!B36,'例_原材'!$H$6:$H$35,0)),INDEX('例_原材'!$R$6:$R$35,MATCH('例_生成'!B36,'例_原材'!$H$6:$H$35,0))="確認済",OR('例_生成'!D36="加工品",'例_生成'!D36="再利用端材",'例_生成'!D36="廃棄端材"),COUNT('例_生成'!E36:'例_生成'!H36)=4,'例_生成'!E36&gt;0,'例_生成'!F36&gt;0,'例_生成'!G36&gt;0,'例_生成'!H36&gt;0,MOD('例_生成'!H36,1)=0,'例_生成'!E36=INDEX('例_原材'!$E$6:$E$35,MATCH('例_生成'!B36,'例_原材'!$H$6:$H$35,0)),'例_生成'!F36=INDEX('例_原材'!$F$6:$F$35,MATCH('例_生成'!B36,'例_原材'!$H$6:$H$35,0)),'例_生成'!I36=INDEX('例_原材'!$K$6:$K$35,MATCH('例_生成'!B36,'例_原材'!$H$6:$H$35,0)),ISNUMBER('例_生成'!J36),'例_生成'!J36&gt;=0,'例_生成'!J36&lt;='例_生成'!H36,MOD('例_生成'!J36,1)=0,OR('例_生成'!J36=0,'例_生成'!K36&lt;&gt;""),OR(AND('例_生成'!D36="廃棄端材",'例_生成'!L36="廃棄",'例_生成'!J36=0),AND('例_生成'!D36&lt;&gt;"廃棄端材",'例_生成'!L36="使用可")),OR('例_生成'!M36="理論",'例_生成'!M36="実測",'例_生成'!M36="対象外"),OR('例_生成'!M36&lt;&gt;"実測",AND(ISNUMBER('例_生成'!N36),'例_生成'!N36&gt;0)),'例_生成'!P36&lt;&gt;"",'例_生成'!Q36&lt;&gt;"",'例_生成'!R36&lt;&gt;"",'例_生成'!S36&lt;&gt;"",'例_生成'!T36&lt;&gt;"",OR('例_生成'!O36="kg",'例_生成'!O36="m3",'例_生成'!O36="m2",'例_生成'!O36="本",'例_生成'!O36="枚",AND('例_生成'!O36="対象外",'例_生成'!D36="廃棄端材")),OR(INDEX('例_原材'!$B$6:$B$35,MATCH('例_生成'!B36,'例_原材'!$H$6:$H$35,0))&lt;&gt;"鋼材",AND(ISNUMBER(INDEX('例_原材'!$N$6:$N$35,MATCH('例_生成'!B36,'例_原材'!$H$6:$H$35,0))),INDEX('例_原材'!$N$6:$N$35,MATCH('例_生成'!B36,'例_原材'!$H$6:$H$35,0))&gt;0))),"入力OK","要確認"),"要確認"))</x:f>
      </x:c>
      <x:c r="S36" s="18" t="str">
        <x:f>IF('例_生成'!A36="","",'例_生成'!G36*'例_生成'!H36)</x:f>
      </x:c>
      <x:c r="T36" s="18" t="str">
        <x:f>IF('例_生成'!A36="","",'例_生成'!J36)</x:f>
      </x:c>
    </x:row>
    <x:row r="37" ht="38" customHeight="1">
      <x:c r="A37" s="4" t="str">
        <x:f>IF('例_生成'!A37="","",'例_生成'!A37)</x:f>
      </x:c>
      <x:c r="B37" s="4" t="str">
        <x:f>IF('例_生成'!A37="","",IFERROR(INDEX('例_原材'!$A$6:$A$35,MATCH('例_生成'!B37,'例_原材'!$H$6:$H$35,0)),""))</x:f>
      </x:c>
      <x:c r="C37" s="4" t="str">
        <x:f>IF('例_生成'!A37="","",IFERROR(INDEX('例_原材'!$C$6:$C$35,MATCH('例_生成'!B37,'例_原材'!$H$6:$H$35,0)),""))</x:f>
      </x:c>
      <x:c r="D37" s="4" t="str">
        <x:f>IF('例_生成'!A37="","",IFERROR(INDEX('例_原材'!$D$6:$D$35,MATCH('例_生成'!B37,'例_原材'!$H$6:$H$35,0)),""))</x:f>
      </x:c>
      <x:c r="E37" s="4" t="str">
        <x:f>IF('例_生成'!A37="","",'例_生成'!E37&amp;"×"&amp;'例_生成'!F37&amp;"×"&amp;'例_生成'!G37)</x:f>
      </x:c>
      <x:c r="F37" s="4" t="str">
        <x:f>IF('例_生成'!A37="","",'例_生成'!B37)</x:f>
      </x:c>
      <x:c r="G37" s="4" t="str">
        <x:f>IF('例_生成'!A37="","",'例_生成'!C37)</x:f>
      </x:c>
      <x:c r="H37" s="4" t="str">
        <x:f>IF('例_生成'!A37="","",'例_生成'!D37)</x:f>
      </x:c>
      <x:c r="I37" s="4" t="str">
        <x:f>IF('例_生成'!A37="","",'例_生成'!H37)</x:f>
      </x:c>
      <x:c r="J37" s="4" t="str">
        <x:f>IF('例_生成'!A37="","",'例_生成'!I37)</x:f>
      </x:c>
      <x:c r="K37" s="4" t="str">
        <x:f>IF('例_生成'!A37="","",IF(OR('例_生成'!D37="再利用端材",'例_生成'!D37="廃棄端材"),E37,"対象外"))</x:f>
      </x:c>
      <x:c r="L37" s="25" t="str">
        <x:f>IF('例_生成'!A37="","",IFERROR(IF(AND(INDEX('例_原材'!$B$6:$B$35,MATCH('例_生成'!B37,'例_原材'!$H$6:$H$35,0))="鋼材",ISNUMBER(INDEX('例_原材'!$N$6:$N$35,MATCH('例_生成'!B37,'例_原材'!$H$6:$H$35,0))),INDEX('例_原材'!$N$6:$N$35,MATCH('例_生成'!B37,'例_原材'!$H$6:$H$35,0))&gt;0),'例_生成'!G37/'設定'!$B$6*'例_生成'!H37*INDEX('例_原材'!$N$6:$N$35,MATCH('例_生成'!B37,'例_原材'!$H$6:$H$35,0)),""),""))</x:f>
      </x:c>
      <x:c r="M37" s="25" t="str">
        <x:f>IF('例_生成'!A37="","",IF(ISNUMBER('例_生成'!N37),'例_生成'!N37,""))</x:f>
      </x:c>
      <x:c r="N37" s="29" t="str">
        <x:f>IF('例_生成'!A37="","",IFERROR(IF(INDEX('例_原材'!$B$6:$B$35,MATCH('例_生成'!B37,'例_原材'!$H$6:$H$35,0))="木材",'例_生成'!E37*'例_生成'!F37*'例_生成'!G37*'例_生成'!H37/'設定'!$B$6^3,""),""))</x:f>
      </x:c>
      <x:c r="O37" s="33" t="str">
        <x:f>IF('例_生成'!A37="","",IFERROR(IF(INDEX('例_原材'!$B$6:$B$35,MATCH('例_生成'!B37,'例_原材'!$H$6:$H$35,0))="建材",'例_生成'!F37*'例_生成'!G37*'例_生成'!H37/'設定'!$B$6^2,""),""))</x:f>
      </x:c>
      <x:c r="P37" s="4" t="str">
        <x:f>IF('例_生成'!A37="","",'例_生成'!O37)</x:f>
      </x:c>
      <x:c r="Q37" s="4" t="str">
        <x:f>IF('例_生成'!A37="","",IF(AND(R37="入力OK",'例_生成'!L37="使用可",OR('例_生成'!D37="加工品",'例_生成'!D37="再利用端材")),'例_生成'!H37-'例_生成'!J37,0))</x:f>
      </x:c>
      <x:c r="R37" s="4" t="str">
        <x:f>IF('例_生成'!A37="","",IFERROR(IF(AND(OR('例_生成'!N37="",AND(ISNUMBER('例_生成'!N37),'例_生成'!N37&gt;0)),COUNTIF('例_生成'!$A$6:$A$65,'例_生成'!A37)=1,COUNTIF('例_原材'!$H$6:$H$35,'例_生成'!B37)=1,'例_生成'!C37=INDEX('例_原材'!$I$6:$I$35,MATCH('例_生成'!B37,'例_原材'!$H$6:$H$35,0)),INDEX('例_原材'!$R$6:$R$35,MATCH('例_生成'!B37,'例_原材'!$H$6:$H$35,0))="確認済",OR('例_生成'!D37="加工品",'例_生成'!D37="再利用端材",'例_生成'!D37="廃棄端材"),COUNT('例_生成'!E37:'例_生成'!H37)=4,'例_生成'!E37&gt;0,'例_生成'!F37&gt;0,'例_生成'!G37&gt;0,'例_生成'!H37&gt;0,MOD('例_生成'!H37,1)=0,'例_生成'!E37=INDEX('例_原材'!$E$6:$E$35,MATCH('例_生成'!B37,'例_原材'!$H$6:$H$35,0)),'例_生成'!F37=INDEX('例_原材'!$F$6:$F$35,MATCH('例_生成'!B37,'例_原材'!$H$6:$H$35,0)),'例_生成'!I37=INDEX('例_原材'!$K$6:$K$35,MATCH('例_生成'!B37,'例_原材'!$H$6:$H$35,0)),ISNUMBER('例_生成'!J37),'例_生成'!J37&gt;=0,'例_生成'!J37&lt;='例_生成'!H37,MOD('例_生成'!J37,1)=0,OR('例_生成'!J37=0,'例_生成'!K37&lt;&gt;""),OR(AND('例_生成'!D37="廃棄端材",'例_生成'!L37="廃棄",'例_生成'!J37=0),AND('例_生成'!D37&lt;&gt;"廃棄端材",'例_生成'!L37="使用可")),OR('例_生成'!M37="理論",'例_生成'!M37="実測",'例_生成'!M37="対象外"),OR('例_生成'!M37&lt;&gt;"実測",AND(ISNUMBER('例_生成'!N37),'例_生成'!N37&gt;0)),'例_生成'!P37&lt;&gt;"",'例_生成'!Q37&lt;&gt;"",'例_生成'!R37&lt;&gt;"",'例_生成'!S37&lt;&gt;"",'例_生成'!T37&lt;&gt;"",OR('例_生成'!O37="kg",'例_生成'!O37="m3",'例_生成'!O37="m2",'例_生成'!O37="本",'例_生成'!O37="枚",AND('例_生成'!O37="対象外",'例_生成'!D37="廃棄端材")),OR(INDEX('例_原材'!$B$6:$B$35,MATCH('例_生成'!B37,'例_原材'!$H$6:$H$35,0))&lt;&gt;"鋼材",AND(ISNUMBER(INDEX('例_原材'!$N$6:$N$35,MATCH('例_生成'!B37,'例_原材'!$H$6:$H$35,0))),INDEX('例_原材'!$N$6:$N$35,MATCH('例_生成'!B37,'例_原材'!$H$6:$H$35,0))&gt;0))),"入力OK","要確認"),"要確認"))</x:f>
      </x:c>
      <x:c r="S37" s="4" t="str">
        <x:f>IF('例_生成'!A37="","",'例_生成'!G37*'例_生成'!H37)</x:f>
      </x:c>
      <x:c r="T37" s="4" t="str">
        <x:f>IF('例_生成'!A37="","",'例_生成'!J37)</x:f>
      </x:c>
    </x:row>
    <x:row r="38" ht="38" customHeight="1">
      <x:c r="A38" s="18" t="str">
        <x:f>IF('例_生成'!A38="","",'例_生成'!A38)</x:f>
      </x:c>
      <x:c r="B38" s="18" t="str">
        <x:f>IF('例_生成'!A38="","",IFERROR(INDEX('例_原材'!$A$6:$A$35,MATCH('例_生成'!B38,'例_原材'!$H$6:$H$35,0)),""))</x:f>
      </x:c>
      <x:c r="C38" s="18" t="str">
        <x:f>IF('例_生成'!A38="","",IFERROR(INDEX('例_原材'!$C$6:$C$35,MATCH('例_生成'!B38,'例_原材'!$H$6:$H$35,0)),""))</x:f>
      </x:c>
      <x:c r="D38" s="18" t="str">
        <x:f>IF('例_生成'!A38="","",IFERROR(INDEX('例_原材'!$D$6:$D$35,MATCH('例_生成'!B38,'例_原材'!$H$6:$H$35,0)),""))</x:f>
      </x:c>
      <x:c r="E38" s="18" t="str">
        <x:f>IF('例_生成'!A38="","",'例_生成'!E38&amp;"×"&amp;'例_生成'!F38&amp;"×"&amp;'例_生成'!G38)</x:f>
      </x:c>
      <x:c r="F38" s="18" t="str">
        <x:f>IF('例_生成'!A38="","",'例_生成'!B38)</x:f>
      </x:c>
      <x:c r="G38" s="18" t="str">
        <x:f>IF('例_生成'!A38="","",'例_生成'!C38)</x:f>
      </x:c>
      <x:c r="H38" s="18" t="str">
        <x:f>IF('例_生成'!A38="","",'例_生成'!D38)</x:f>
      </x:c>
      <x:c r="I38" s="18" t="str">
        <x:f>IF('例_生成'!A38="","",'例_生成'!H38)</x:f>
      </x:c>
      <x:c r="J38" s="18" t="str">
        <x:f>IF('例_生成'!A38="","",'例_生成'!I38)</x:f>
      </x:c>
      <x:c r="K38" s="18" t="str">
        <x:f>IF('例_生成'!A38="","",IF(OR('例_生成'!D38="再利用端材",'例_生成'!D38="廃棄端材"),E38,"対象外"))</x:f>
      </x:c>
      <x:c r="L38" s="24" t="str">
        <x:f>IF('例_生成'!A38="","",IFERROR(IF(AND(INDEX('例_原材'!$B$6:$B$35,MATCH('例_生成'!B38,'例_原材'!$H$6:$H$35,0))="鋼材",ISNUMBER(INDEX('例_原材'!$N$6:$N$35,MATCH('例_生成'!B38,'例_原材'!$H$6:$H$35,0))),INDEX('例_原材'!$N$6:$N$35,MATCH('例_生成'!B38,'例_原材'!$H$6:$H$35,0))&gt;0),'例_生成'!G38/'設定'!$B$6*'例_生成'!H38*INDEX('例_原材'!$N$6:$N$35,MATCH('例_生成'!B38,'例_原材'!$H$6:$H$35,0)),""),""))</x:f>
      </x:c>
      <x:c r="M38" s="24" t="str">
        <x:f>IF('例_生成'!A38="","",IF(ISNUMBER('例_生成'!N38),'例_生成'!N38,""))</x:f>
      </x:c>
      <x:c r="N38" s="28" t="str">
        <x:f>IF('例_生成'!A38="","",IFERROR(IF(INDEX('例_原材'!$B$6:$B$35,MATCH('例_生成'!B38,'例_原材'!$H$6:$H$35,0))="木材",'例_生成'!E38*'例_生成'!F38*'例_生成'!G38*'例_生成'!H38/'設定'!$B$6^3,""),""))</x:f>
      </x:c>
      <x:c r="O38" s="32" t="str">
        <x:f>IF('例_生成'!A38="","",IFERROR(IF(INDEX('例_原材'!$B$6:$B$35,MATCH('例_生成'!B38,'例_原材'!$H$6:$H$35,0))="建材",'例_生成'!F38*'例_生成'!G38*'例_生成'!H38/'設定'!$B$6^2,""),""))</x:f>
      </x:c>
      <x:c r="P38" s="18" t="str">
        <x:f>IF('例_生成'!A38="","",'例_生成'!O38)</x:f>
      </x:c>
      <x:c r="Q38" s="18" t="str">
        <x:f>IF('例_生成'!A38="","",IF(AND(R38="入力OK",'例_生成'!L38="使用可",OR('例_生成'!D38="加工品",'例_生成'!D38="再利用端材")),'例_生成'!H38-'例_生成'!J38,0))</x:f>
      </x:c>
      <x:c r="R38" s="18" t="str">
        <x:f>IF('例_生成'!A38="","",IFERROR(IF(AND(OR('例_生成'!N38="",AND(ISNUMBER('例_生成'!N38),'例_生成'!N38&gt;0)),COUNTIF('例_生成'!$A$6:$A$65,'例_生成'!A38)=1,COUNTIF('例_原材'!$H$6:$H$35,'例_生成'!B38)=1,'例_生成'!C38=INDEX('例_原材'!$I$6:$I$35,MATCH('例_生成'!B38,'例_原材'!$H$6:$H$35,0)),INDEX('例_原材'!$R$6:$R$35,MATCH('例_生成'!B38,'例_原材'!$H$6:$H$35,0))="確認済",OR('例_生成'!D38="加工品",'例_生成'!D38="再利用端材",'例_生成'!D38="廃棄端材"),COUNT('例_生成'!E38:'例_生成'!H38)=4,'例_生成'!E38&gt;0,'例_生成'!F38&gt;0,'例_生成'!G38&gt;0,'例_生成'!H38&gt;0,MOD('例_生成'!H38,1)=0,'例_生成'!E38=INDEX('例_原材'!$E$6:$E$35,MATCH('例_生成'!B38,'例_原材'!$H$6:$H$35,0)),'例_生成'!F38=INDEX('例_原材'!$F$6:$F$35,MATCH('例_生成'!B38,'例_原材'!$H$6:$H$35,0)),'例_生成'!I38=INDEX('例_原材'!$K$6:$K$35,MATCH('例_生成'!B38,'例_原材'!$H$6:$H$35,0)),ISNUMBER('例_生成'!J38),'例_生成'!J38&gt;=0,'例_生成'!J38&lt;='例_生成'!H38,MOD('例_生成'!J38,1)=0,OR('例_生成'!J38=0,'例_生成'!K38&lt;&gt;""),OR(AND('例_生成'!D38="廃棄端材",'例_生成'!L38="廃棄",'例_生成'!J38=0),AND('例_生成'!D38&lt;&gt;"廃棄端材",'例_生成'!L38="使用可")),OR('例_生成'!M38="理論",'例_生成'!M38="実測",'例_生成'!M38="対象外"),OR('例_生成'!M38&lt;&gt;"実測",AND(ISNUMBER('例_生成'!N38),'例_生成'!N38&gt;0)),'例_生成'!P38&lt;&gt;"",'例_生成'!Q38&lt;&gt;"",'例_生成'!R38&lt;&gt;"",'例_生成'!S38&lt;&gt;"",'例_生成'!T38&lt;&gt;"",OR('例_生成'!O38="kg",'例_生成'!O38="m3",'例_生成'!O38="m2",'例_生成'!O38="本",'例_生成'!O38="枚",AND('例_生成'!O38="対象外",'例_生成'!D38="廃棄端材")),OR(INDEX('例_原材'!$B$6:$B$35,MATCH('例_生成'!B38,'例_原材'!$H$6:$H$35,0))&lt;&gt;"鋼材",AND(ISNUMBER(INDEX('例_原材'!$N$6:$N$35,MATCH('例_生成'!B38,'例_原材'!$H$6:$H$35,0))),INDEX('例_原材'!$N$6:$N$35,MATCH('例_生成'!B38,'例_原材'!$H$6:$H$35,0))&gt;0))),"入力OK","要確認"),"要確認"))</x:f>
      </x:c>
      <x:c r="S38" s="18" t="str">
        <x:f>IF('例_生成'!A38="","",'例_生成'!G38*'例_生成'!H38)</x:f>
      </x:c>
      <x:c r="T38" s="18" t="str">
        <x:f>IF('例_生成'!A38="","",'例_生成'!J38)</x:f>
      </x:c>
    </x:row>
    <x:row r="39" ht="38" customHeight="1">
      <x:c r="A39" s="4" t="str">
        <x:f>IF('例_生成'!A39="","",'例_生成'!A39)</x:f>
      </x:c>
      <x:c r="B39" s="4" t="str">
        <x:f>IF('例_生成'!A39="","",IFERROR(INDEX('例_原材'!$A$6:$A$35,MATCH('例_生成'!B39,'例_原材'!$H$6:$H$35,0)),""))</x:f>
      </x:c>
      <x:c r="C39" s="4" t="str">
        <x:f>IF('例_生成'!A39="","",IFERROR(INDEX('例_原材'!$C$6:$C$35,MATCH('例_生成'!B39,'例_原材'!$H$6:$H$35,0)),""))</x:f>
      </x:c>
      <x:c r="D39" s="4" t="str">
        <x:f>IF('例_生成'!A39="","",IFERROR(INDEX('例_原材'!$D$6:$D$35,MATCH('例_生成'!B39,'例_原材'!$H$6:$H$35,0)),""))</x:f>
      </x:c>
      <x:c r="E39" s="4" t="str">
        <x:f>IF('例_生成'!A39="","",'例_生成'!E39&amp;"×"&amp;'例_生成'!F39&amp;"×"&amp;'例_生成'!G39)</x:f>
      </x:c>
      <x:c r="F39" s="4" t="str">
        <x:f>IF('例_生成'!A39="","",'例_生成'!B39)</x:f>
      </x:c>
      <x:c r="G39" s="4" t="str">
        <x:f>IF('例_生成'!A39="","",'例_生成'!C39)</x:f>
      </x:c>
      <x:c r="H39" s="4" t="str">
        <x:f>IF('例_生成'!A39="","",'例_生成'!D39)</x:f>
      </x:c>
      <x:c r="I39" s="4" t="str">
        <x:f>IF('例_生成'!A39="","",'例_生成'!H39)</x:f>
      </x:c>
      <x:c r="J39" s="4" t="str">
        <x:f>IF('例_生成'!A39="","",'例_生成'!I39)</x:f>
      </x:c>
      <x:c r="K39" s="4" t="str">
        <x:f>IF('例_生成'!A39="","",IF(OR('例_生成'!D39="再利用端材",'例_生成'!D39="廃棄端材"),E39,"対象外"))</x:f>
      </x:c>
      <x:c r="L39" s="25" t="str">
        <x:f>IF('例_生成'!A39="","",IFERROR(IF(AND(INDEX('例_原材'!$B$6:$B$35,MATCH('例_生成'!B39,'例_原材'!$H$6:$H$35,0))="鋼材",ISNUMBER(INDEX('例_原材'!$N$6:$N$35,MATCH('例_生成'!B39,'例_原材'!$H$6:$H$35,0))),INDEX('例_原材'!$N$6:$N$35,MATCH('例_生成'!B39,'例_原材'!$H$6:$H$35,0))&gt;0),'例_生成'!G39/'設定'!$B$6*'例_生成'!H39*INDEX('例_原材'!$N$6:$N$35,MATCH('例_生成'!B39,'例_原材'!$H$6:$H$35,0)),""),""))</x:f>
      </x:c>
      <x:c r="M39" s="25" t="str">
        <x:f>IF('例_生成'!A39="","",IF(ISNUMBER('例_生成'!N39),'例_生成'!N39,""))</x:f>
      </x:c>
      <x:c r="N39" s="29" t="str">
        <x:f>IF('例_生成'!A39="","",IFERROR(IF(INDEX('例_原材'!$B$6:$B$35,MATCH('例_生成'!B39,'例_原材'!$H$6:$H$35,0))="木材",'例_生成'!E39*'例_生成'!F39*'例_生成'!G39*'例_生成'!H39/'設定'!$B$6^3,""),""))</x:f>
      </x:c>
      <x:c r="O39" s="33" t="str">
        <x:f>IF('例_生成'!A39="","",IFERROR(IF(INDEX('例_原材'!$B$6:$B$35,MATCH('例_生成'!B39,'例_原材'!$H$6:$H$35,0))="建材",'例_生成'!F39*'例_生成'!G39*'例_生成'!H39/'設定'!$B$6^2,""),""))</x:f>
      </x:c>
      <x:c r="P39" s="4" t="str">
        <x:f>IF('例_生成'!A39="","",'例_生成'!O39)</x:f>
      </x:c>
      <x:c r="Q39" s="4" t="str">
        <x:f>IF('例_生成'!A39="","",IF(AND(R39="入力OK",'例_生成'!L39="使用可",OR('例_生成'!D39="加工品",'例_生成'!D39="再利用端材")),'例_生成'!H39-'例_生成'!J39,0))</x:f>
      </x:c>
      <x:c r="R39" s="4" t="str">
        <x:f>IF('例_生成'!A39="","",IFERROR(IF(AND(OR('例_生成'!N39="",AND(ISNUMBER('例_生成'!N39),'例_生成'!N39&gt;0)),COUNTIF('例_生成'!$A$6:$A$65,'例_生成'!A39)=1,COUNTIF('例_原材'!$H$6:$H$35,'例_生成'!B39)=1,'例_生成'!C39=INDEX('例_原材'!$I$6:$I$35,MATCH('例_生成'!B39,'例_原材'!$H$6:$H$35,0)),INDEX('例_原材'!$R$6:$R$35,MATCH('例_生成'!B39,'例_原材'!$H$6:$H$35,0))="確認済",OR('例_生成'!D39="加工品",'例_生成'!D39="再利用端材",'例_生成'!D39="廃棄端材"),COUNT('例_生成'!E39:'例_生成'!H39)=4,'例_生成'!E39&gt;0,'例_生成'!F39&gt;0,'例_生成'!G39&gt;0,'例_生成'!H39&gt;0,MOD('例_生成'!H39,1)=0,'例_生成'!E39=INDEX('例_原材'!$E$6:$E$35,MATCH('例_生成'!B39,'例_原材'!$H$6:$H$35,0)),'例_生成'!F39=INDEX('例_原材'!$F$6:$F$35,MATCH('例_生成'!B39,'例_原材'!$H$6:$H$35,0)),'例_生成'!I39=INDEX('例_原材'!$K$6:$K$35,MATCH('例_生成'!B39,'例_原材'!$H$6:$H$35,0)),ISNUMBER('例_生成'!J39),'例_生成'!J39&gt;=0,'例_生成'!J39&lt;='例_生成'!H39,MOD('例_生成'!J39,1)=0,OR('例_生成'!J39=0,'例_生成'!K39&lt;&gt;""),OR(AND('例_生成'!D39="廃棄端材",'例_生成'!L39="廃棄",'例_生成'!J39=0),AND('例_生成'!D39&lt;&gt;"廃棄端材",'例_生成'!L39="使用可")),OR('例_生成'!M39="理論",'例_生成'!M39="実測",'例_生成'!M39="対象外"),OR('例_生成'!M39&lt;&gt;"実測",AND(ISNUMBER('例_生成'!N39),'例_生成'!N39&gt;0)),'例_生成'!P39&lt;&gt;"",'例_生成'!Q39&lt;&gt;"",'例_生成'!R39&lt;&gt;"",'例_生成'!S39&lt;&gt;"",'例_生成'!T39&lt;&gt;"",OR('例_生成'!O39="kg",'例_生成'!O39="m3",'例_生成'!O39="m2",'例_生成'!O39="本",'例_生成'!O39="枚",AND('例_生成'!O39="対象外",'例_生成'!D39="廃棄端材")),OR(INDEX('例_原材'!$B$6:$B$35,MATCH('例_生成'!B39,'例_原材'!$H$6:$H$35,0))&lt;&gt;"鋼材",AND(ISNUMBER(INDEX('例_原材'!$N$6:$N$35,MATCH('例_生成'!B39,'例_原材'!$H$6:$H$35,0))),INDEX('例_原材'!$N$6:$N$35,MATCH('例_生成'!B39,'例_原材'!$H$6:$H$35,0))&gt;0))),"入力OK","要確認"),"要確認"))</x:f>
      </x:c>
      <x:c r="S39" s="4" t="str">
        <x:f>IF('例_生成'!A39="","",'例_生成'!G39*'例_生成'!H39)</x:f>
      </x:c>
      <x:c r="T39" s="4" t="str">
        <x:f>IF('例_生成'!A39="","",'例_生成'!J39)</x:f>
      </x:c>
    </x:row>
    <x:row r="40" ht="38" customHeight="1">
      <x:c r="A40" s="18" t="str">
        <x:f>IF('例_生成'!A40="","",'例_生成'!A40)</x:f>
      </x:c>
      <x:c r="B40" s="18" t="str">
        <x:f>IF('例_生成'!A40="","",IFERROR(INDEX('例_原材'!$A$6:$A$35,MATCH('例_生成'!B40,'例_原材'!$H$6:$H$35,0)),""))</x:f>
      </x:c>
      <x:c r="C40" s="18" t="str">
        <x:f>IF('例_生成'!A40="","",IFERROR(INDEX('例_原材'!$C$6:$C$35,MATCH('例_生成'!B40,'例_原材'!$H$6:$H$35,0)),""))</x:f>
      </x:c>
      <x:c r="D40" s="18" t="str">
        <x:f>IF('例_生成'!A40="","",IFERROR(INDEX('例_原材'!$D$6:$D$35,MATCH('例_生成'!B40,'例_原材'!$H$6:$H$35,0)),""))</x:f>
      </x:c>
      <x:c r="E40" s="18" t="str">
        <x:f>IF('例_生成'!A40="","",'例_生成'!E40&amp;"×"&amp;'例_生成'!F40&amp;"×"&amp;'例_生成'!G40)</x:f>
      </x:c>
      <x:c r="F40" s="18" t="str">
        <x:f>IF('例_生成'!A40="","",'例_生成'!B40)</x:f>
      </x:c>
      <x:c r="G40" s="18" t="str">
        <x:f>IF('例_生成'!A40="","",'例_生成'!C40)</x:f>
      </x:c>
      <x:c r="H40" s="18" t="str">
        <x:f>IF('例_生成'!A40="","",'例_生成'!D40)</x:f>
      </x:c>
      <x:c r="I40" s="18" t="str">
        <x:f>IF('例_生成'!A40="","",'例_生成'!H40)</x:f>
      </x:c>
      <x:c r="J40" s="18" t="str">
        <x:f>IF('例_生成'!A40="","",'例_生成'!I40)</x:f>
      </x:c>
      <x:c r="K40" s="18" t="str">
        <x:f>IF('例_生成'!A40="","",IF(OR('例_生成'!D40="再利用端材",'例_生成'!D40="廃棄端材"),E40,"対象外"))</x:f>
      </x:c>
      <x:c r="L40" s="24" t="str">
        <x:f>IF('例_生成'!A40="","",IFERROR(IF(AND(INDEX('例_原材'!$B$6:$B$35,MATCH('例_生成'!B40,'例_原材'!$H$6:$H$35,0))="鋼材",ISNUMBER(INDEX('例_原材'!$N$6:$N$35,MATCH('例_生成'!B40,'例_原材'!$H$6:$H$35,0))),INDEX('例_原材'!$N$6:$N$35,MATCH('例_生成'!B40,'例_原材'!$H$6:$H$35,0))&gt;0),'例_生成'!G40/'設定'!$B$6*'例_生成'!H40*INDEX('例_原材'!$N$6:$N$35,MATCH('例_生成'!B40,'例_原材'!$H$6:$H$35,0)),""),""))</x:f>
      </x:c>
      <x:c r="M40" s="24" t="str">
        <x:f>IF('例_生成'!A40="","",IF(ISNUMBER('例_生成'!N40),'例_生成'!N40,""))</x:f>
      </x:c>
      <x:c r="N40" s="28" t="str">
        <x:f>IF('例_生成'!A40="","",IFERROR(IF(INDEX('例_原材'!$B$6:$B$35,MATCH('例_生成'!B40,'例_原材'!$H$6:$H$35,0))="木材",'例_生成'!E40*'例_生成'!F40*'例_生成'!G40*'例_生成'!H40/'設定'!$B$6^3,""),""))</x:f>
      </x:c>
      <x:c r="O40" s="32" t="str">
        <x:f>IF('例_生成'!A40="","",IFERROR(IF(INDEX('例_原材'!$B$6:$B$35,MATCH('例_生成'!B40,'例_原材'!$H$6:$H$35,0))="建材",'例_生成'!F40*'例_生成'!G40*'例_生成'!H40/'設定'!$B$6^2,""),""))</x:f>
      </x:c>
      <x:c r="P40" s="18" t="str">
        <x:f>IF('例_生成'!A40="","",'例_生成'!O40)</x:f>
      </x:c>
      <x:c r="Q40" s="18" t="str">
        <x:f>IF('例_生成'!A40="","",IF(AND(R40="入力OK",'例_生成'!L40="使用可",OR('例_生成'!D40="加工品",'例_生成'!D40="再利用端材")),'例_生成'!H40-'例_生成'!J40,0))</x:f>
      </x:c>
      <x:c r="R40" s="18" t="str">
        <x:f>IF('例_生成'!A40="","",IFERROR(IF(AND(OR('例_生成'!N40="",AND(ISNUMBER('例_生成'!N40),'例_生成'!N40&gt;0)),COUNTIF('例_生成'!$A$6:$A$65,'例_生成'!A40)=1,COUNTIF('例_原材'!$H$6:$H$35,'例_生成'!B40)=1,'例_生成'!C40=INDEX('例_原材'!$I$6:$I$35,MATCH('例_生成'!B40,'例_原材'!$H$6:$H$35,0)),INDEX('例_原材'!$R$6:$R$35,MATCH('例_生成'!B40,'例_原材'!$H$6:$H$35,0))="確認済",OR('例_生成'!D40="加工品",'例_生成'!D40="再利用端材",'例_生成'!D40="廃棄端材"),COUNT('例_生成'!E40:'例_生成'!H40)=4,'例_生成'!E40&gt;0,'例_生成'!F40&gt;0,'例_生成'!G40&gt;0,'例_生成'!H40&gt;0,MOD('例_生成'!H40,1)=0,'例_生成'!E40=INDEX('例_原材'!$E$6:$E$35,MATCH('例_生成'!B40,'例_原材'!$H$6:$H$35,0)),'例_生成'!F40=INDEX('例_原材'!$F$6:$F$35,MATCH('例_生成'!B40,'例_原材'!$H$6:$H$35,0)),'例_生成'!I40=INDEX('例_原材'!$K$6:$K$35,MATCH('例_生成'!B40,'例_原材'!$H$6:$H$35,0)),ISNUMBER('例_生成'!J40),'例_生成'!J40&gt;=0,'例_生成'!J40&lt;='例_生成'!H40,MOD('例_生成'!J40,1)=0,OR('例_生成'!J40=0,'例_生成'!K40&lt;&gt;""),OR(AND('例_生成'!D40="廃棄端材",'例_生成'!L40="廃棄",'例_生成'!J40=0),AND('例_生成'!D40&lt;&gt;"廃棄端材",'例_生成'!L40="使用可")),OR('例_生成'!M40="理論",'例_生成'!M40="実測",'例_生成'!M40="対象外"),OR('例_生成'!M40&lt;&gt;"実測",AND(ISNUMBER('例_生成'!N40),'例_生成'!N40&gt;0)),'例_生成'!P40&lt;&gt;"",'例_生成'!Q40&lt;&gt;"",'例_生成'!R40&lt;&gt;"",'例_生成'!S40&lt;&gt;"",'例_生成'!T40&lt;&gt;"",OR('例_生成'!O40="kg",'例_生成'!O40="m3",'例_生成'!O40="m2",'例_生成'!O40="本",'例_生成'!O40="枚",AND('例_生成'!O40="対象外",'例_生成'!D40="廃棄端材")),OR(INDEX('例_原材'!$B$6:$B$35,MATCH('例_生成'!B40,'例_原材'!$H$6:$H$35,0))&lt;&gt;"鋼材",AND(ISNUMBER(INDEX('例_原材'!$N$6:$N$35,MATCH('例_生成'!B40,'例_原材'!$H$6:$H$35,0))),INDEX('例_原材'!$N$6:$N$35,MATCH('例_生成'!B40,'例_原材'!$H$6:$H$35,0))&gt;0))),"入力OK","要確認"),"要確認"))</x:f>
      </x:c>
      <x:c r="S40" s="18" t="str">
        <x:f>IF('例_生成'!A40="","",'例_生成'!G40*'例_生成'!H40)</x:f>
      </x:c>
      <x:c r="T40" s="18" t="str">
        <x:f>IF('例_生成'!A40="","",'例_生成'!J40)</x:f>
      </x:c>
    </x:row>
    <x:row r="41" ht="38" customHeight="1">
      <x:c r="A41" s="4" t="str">
        <x:f>IF('例_生成'!A41="","",'例_生成'!A41)</x:f>
      </x:c>
      <x:c r="B41" s="4" t="str">
        <x:f>IF('例_生成'!A41="","",IFERROR(INDEX('例_原材'!$A$6:$A$35,MATCH('例_生成'!B41,'例_原材'!$H$6:$H$35,0)),""))</x:f>
      </x:c>
      <x:c r="C41" s="4" t="str">
        <x:f>IF('例_生成'!A41="","",IFERROR(INDEX('例_原材'!$C$6:$C$35,MATCH('例_生成'!B41,'例_原材'!$H$6:$H$35,0)),""))</x:f>
      </x:c>
      <x:c r="D41" s="4" t="str">
        <x:f>IF('例_生成'!A41="","",IFERROR(INDEX('例_原材'!$D$6:$D$35,MATCH('例_生成'!B41,'例_原材'!$H$6:$H$35,0)),""))</x:f>
      </x:c>
      <x:c r="E41" s="4" t="str">
        <x:f>IF('例_生成'!A41="","",'例_生成'!E41&amp;"×"&amp;'例_生成'!F41&amp;"×"&amp;'例_生成'!G41)</x:f>
      </x:c>
      <x:c r="F41" s="4" t="str">
        <x:f>IF('例_生成'!A41="","",'例_生成'!B41)</x:f>
      </x:c>
      <x:c r="G41" s="4" t="str">
        <x:f>IF('例_生成'!A41="","",'例_生成'!C41)</x:f>
      </x:c>
      <x:c r="H41" s="4" t="str">
        <x:f>IF('例_生成'!A41="","",'例_生成'!D41)</x:f>
      </x:c>
      <x:c r="I41" s="4" t="str">
        <x:f>IF('例_生成'!A41="","",'例_生成'!H41)</x:f>
      </x:c>
      <x:c r="J41" s="4" t="str">
        <x:f>IF('例_生成'!A41="","",'例_生成'!I41)</x:f>
      </x:c>
      <x:c r="K41" s="4" t="str">
        <x:f>IF('例_生成'!A41="","",IF(OR('例_生成'!D41="再利用端材",'例_生成'!D41="廃棄端材"),E41,"対象外"))</x:f>
      </x:c>
      <x:c r="L41" s="25" t="str">
        <x:f>IF('例_生成'!A41="","",IFERROR(IF(AND(INDEX('例_原材'!$B$6:$B$35,MATCH('例_生成'!B41,'例_原材'!$H$6:$H$35,0))="鋼材",ISNUMBER(INDEX('例_原材'!$N$6:$N$35,MATCH('例_生成'!B41,'例_原材'!$H$6:$H$35,0))),INDEX('例_原材'!$N$6:$N$35,MATCH('例_生成'!B41,'例_原材'!$H$6:$H$35,0))&gt;0),'例_生成'!G41/'設定'!$B$6*'例_生成'!H41*INDEX('例_原材'!$N$6:$N$35,MATCH('例_生成'!B41,'例_原材'!$H$6:$H$35,0)),""),""))</x:f>
      </x:c>
      <x:c r="M41" s="25" t="str">
        <x:f>IF('例_生成'!A41="","",IF(ISNUMBER('例_生成'!N41),'例_生成'!N41,""))</x:f>
      </x:c>
      <x:c r="N41" s="29" t="str">
        <x:f>IF('例_生成'!A41="","",IFERROR(IF(INDEX('例_原材'!$B$6:$B$35,MATCH('例_生成'!B41,'例_原材'!$H$6:$H$35,0))="木材",'例_生成'!E41*'例_生成'!F41*'例_生成'!G41*'例_生成'!H41/'設定'!$B$6^3,""),""))</x:f>
      </x:c>
      <x:c r="O41" s="33" t="str">
        <x:f>IF('例_生成'!A41="","",IFERROR(IF(INDEX('例_原材'!$B$6:$B$35,MATCH('例_生成'!B41,'例_原材'!$H$6:$H$35,0))="建材",'例_生成'!F41*'例_生成'!G41*'例_生成'!H41/'設定'!$B$6^2,""),""))</x:f>
      </x:c>
      <x:c r="P41" s="4" t="str">
        <x:f>IF('例_生成'!A41="","",'例_生成'!O41)</x:f>
      </x:c>
      <x:c r="Q41" s="4" t="str">
        <x:f>IF('例_生成'!A41="","",IF(AND(R41="入力OK",'例_生成'!L41="使用可",OR('例_生成'!D41="加工品",'例_生成'!D41="再利用端材")),'例_生成'!H41-'例_生成'!J41,0))</x:f>
      </x:c>
      <x:c r="R41" s="4" t="str">
        <x:f>IF('例_生成'!A41="","",IFERROR(IF(AND(OR('例_生成'!N41="",AND(ISNUMBER('例_生成'!N41),'例_生成'!N41&gt;0)),COUNTIF('例_生成'!$A$6:$A$65,'例_生成'!A41)=1,COUNTIF('例_原材'!$H$6:$H$35,'例_生成'!B41)=1,'例_生成'!C41=INDEX('例_原材'!$I$6:$I$35,MATCH('例_生成'!B41,'例_原材'!$H$6:$H$35,0)),INDEX('例_原材'!$R$6:$R$35,MATCH('例_生成'!B41,'例_原材'!$H$6:$H$35,0))="確認済",OR('例_生成'!D41="加工品",'例_生成'!D41="再利用端材",'例_生成'!D41="廃棄端材"),COUNT('例_生成'!E41:'例_生成'!H41)=4,'例_生成'!E41&gt;0,'例_生成'!F41&gt;0,'例_生成'!G41&gt;0,'例_生成'!H41&gt;0,MOD('例_生成'!H41,1)=0,'例_生成'!E41=INDEX('例_原材'!$E$6:$E$35,MATCH('例_生成'!B41,'例_原材'!$H$6:$H$35,0)),'例_生成'!F41=INDEX('例_原材'!$F$6:$F$35,MATCH('例_生成'!B41,'例_原材'!$H$6:$H$35,0)),'例_生成'!I41=INDEX('例_原材'!$K$6:$K$35,MATCH('例_生成'!B41,'例_原材'!$H$6:$H$35,0)),ISNUMBER('例_生成'!J41),'例_生成'!J41&gt;=0,'例_生成'!J41&lt;='例_生成'!H41,MOD('例_生成'!J41,1)=0,OR('例_生成'!J41=0,'例_生成'!K41&lt;&gt;""),OR(AND('例_生成'!D41="廃棄端材",'例_生成'!L41="廃棄",'例_生成'!J41=0),AND('例_生成'!D41&lt;&gt;"廃棄端材",'例_生成'!L41="使用可")),OR('例_生成'!M41="理論",'例_生成'!M41="実測",'例_生成'!M41="対象外"),OR('例_生成'!M41&lt;&gt;"実測",AND(ISNUMBER('例_生成'!N41),'例_生成'!N41&gt;0)),'例_生成'!P41&lt;&gt;"",'例_生成'!Q41&lt;&gt;"",'例_生成'!R41&lt;&gt;"",'例_生成'!S41&lt;&gt;"",'例_生成'!T41&lt;&gt;"",OR('例_生成'!O41="kg",'例_生成'!O41="m3",'例_生成'!O41="m2",'例_生成'!O41="本",'例_生成'!O41="枚",AND('例_生成'!O41="対象外",'例_生成'!D41="廃棄端材")),OR(INDEX('例_原材'!$B$6:$B$35,MATCH('例_生成'!B41,'例_原材'!$H$6:$H$35,0))&lt;&gt;"鋼材",AND(ISNUMBER(INDEX('例_原材'!$N$6:$N$35,MATCH('例_生成'!B41,'例_原材'!$H$6:$H$35,0))),INDEX('例_原材'!$N$6:$N$35,MATCH('例_生成'!B41,'例_原材'!$H$6:$H$35,0))&gt;0))),"入力OK","要確認"),"要確認"))</x:f>
      </x:c>
      <x:c r="S41" s="4" t="str">
        <x:f>IF('例_生成'!A41="","",'例_生成'!G41*'例_生成'!H41)</x:f>
      </x:c>
      <x:c r="T41" s="4" t="str">
        <x:f>IF('例_生成'!A41="","",'例_生成'!J41)</x:f>
      </x:c>
    </x:row>
    <x:row r="42" ht="38" customHeight="1">
      <x:c r="A42" s="18" t="str">
        <x:f>IF('例_生成'!A42="","",'例_生成'!A42)</x:f>
      </x:c>
      <x:c r="B42" s="18" t="str">
        <x:f>IF('例_生成'!A42="","",IFERROR(INDEX('例_原材'!$A$6:$A$35,MATCH('例_生成'!B42,'例_原材'!$H$6:$H$35,0)),""))</x:f>
      </x:c>
      <x:c r="C42" s="18" t="str">
        <x:f>IF('例_生成'!A42="","",IFERROR(INDEX('例_原材'!$C$6:$C$35,MATCH('例_生成'!B42,'例_原材'!$H$6:$H$35,0)),""))</x:f>
      </x:c>
      <x:c r="D42" s="18" t="str">
        <x:f>IF('例_生成'!A42="","",IFERROR(INDEX('例_原材'!$D$6:$D$35,MATCH('例_生成'!B42,'例_原材'!$H$6:$H$35,0)),""))</x:f>
      </x:c>
      <x:c r="E42" s="18" t="str">
        <x:f>IF('例_生成'!A42="","",'例_生成'!E42&amp;"×"&amp;'例_生成'!F42&amp;"×"&amp;'例_生成'!G42)</x:f>
      </x:c>
      <x:c r="F42" s="18" t="str">
        <x:f>IF('例_生成'!A42="","",'例_生成'!B42)</x:f>
      </x:c>
      <x:c r="G42" s="18" t="str">
        <x:f>IF('例_生成'!A42="","",'例_生成'!C42)</x:f>
      </x:c>
      <x:c r="H42" s="18" t="str">
        <x:f>IF('例_生成'!A42="","",'例_生成'!D42)</x:f>
      </x:c>
      <x:c r="I42" s="18" t="str">
        <x:f>IF('例_生成'!A42="","",'例_生成'!H42)</x:f>
      </x:c>
      <x:c r="J42" s="18" t="str">
        <x:f>IF('例_生成'!A42="","",'例_生成'!I42)</x:f>
      </x:c>
      <x:c r="K42" s="18" t="str">
        <x:f>IF('例_生成'!A42="","",IF(OR('例_生成'!D42="再利用端材",'例_生成'!D42="廃棄端材"),E42,"対象外"))</x:f>
      </x:c>
      <x:c r="L42" s="24" t="str">
        <x:f>IF('例_生成'!A42="","",IFERROR(IF(AND(INDEX('例_原材'!$B$6:$B$35,MATCH('例_生成'!B42,'例_原材'!$H$6:$H$35,0))="鋼材",ISNUMBER(INDEX('例_原材'!$N$6:$N$35,MATCH('例_生成'!B42,'例_原材'!$H$6:$H$35,0))),INDEX('例_原材'!$N$6:$N$35,MATCH('例_生成'!B42,'例_原材'!$H$6:$H$35,0))&gt;0),'例_生成'!G42/'設定'!$B$6*'例_生成'!H42*INDEX('例_原材'!$N$6:$N$35,MATCH('例_生成'!B42,'例_原材'!$H$6:$H$35,0)),""),""))</x:f>
      </x:c>
      <x:c r="M42" s="24" t="str">
        <x:f>IF('例_生成'!A42="","",IF(ISNUMBER('例_生成'!N42),'例_生成'!N42,""))</x:f>
      </x:c>
      <x:c r="N42" s="28" t="str">
        <x:f>IF('例_生成'!A42="","",IFERROR(IF(INDEX('例_原材'!$B$6:$B$35,MATCH('例_生成'!B42,'例_原材'!$H$6:$H$35,0))="木材",'例_生成'!E42*'例_生成'!F42*'例_生成'!G42*'例_生成'!H42/'設定'!$B$6^3,""),""))</x:f>
      </x:c>
      <x:c r="O42" s="32" t="str">
        <x:f>IF('例_生成'!A42="","",IFERROR(IF(INDEX('例_原材'!$B$6:$B$35,MATCH('例_生成'!B42,'例_原材'!$H$6:$H$35,0))="建材",'例_生成'!F42*'例_生成'!G42*'例_生成'!H42/'設定'!$B$6^2,""),""))</x:f>
      </x:c>
      <x:c r="P42" s="18" t="str">
        <x:f>IF('例_生成'!A42="","",'例_生成'!O42)</x:f>
      </x:c>
      <x:c r="Q42" s="18" t="str">
        <x:f>IF('例_生成'!A42="","",IF(AND(R42="入力OK",'例_生成'!L42="使用可",OR('例_生成'!D42="加工品",'例_生成'!D42="再利用端材")),'例_生成'!H42-'例_生成'!J42,0))</x:f>
      </x:c>
      <x:c r="R42" s="18" t="str">
        <x:f>IF('例_生成'!A42="","",IFERROR(IF(AND(OR('例_生成'!N42="",AND(ISNUMBER('例_生成'!N42),'例_生成'!N42&gt;0)),COUNTIF('例_生成'!$A$6:$A$65,'例_生成'!A42)=1,COUNTIF('例_原材'!$H$6:$H$35,'例_生成'!B42)=1,'例_生成'!C42=INDEX('例_原材'!$I$6:$I$35,MATCH('例_生成'!B42,'例_原材'!$H$6:$H$35,0)),INDEX('例_原材'!$R$6:$R$35,MATCH('例_生成'!B42,'例_原材'!$H$6:$H$35,0))="確認済",OR('例_生成'!D42="加工品",'例_生成'!D42="再利用端材",'例_生成'!D42="廃棄端材"),COUNT('例_生成'!E42:'例_生成'!H42)=4,'例_生成'!E42&gt;0,'例_生成'!F42&gt;0,'例_生成'!G42&gt;0,'例_生成'!H42&gt;0,MOD('例_生成'!H42,1)=0,'例_生成'!E42=INDEX('例_原材'!$E$6:$E$35,MATCH('例_生成'!B42,'例_原材'!$H$6:$H$35,0)),'例_生成'!F42=INDEX('例_原材'!$F$6:$F$35,MATCH('例_生成'!B42,'例_原材'!$H$6:$H$35,0)),'例_生成'!I42=INDEX('例_原材'!$K$6:$K$35,MATCH('例_生成'!B42,'例_原材'!$H$6:$H$35,0)),ISNUMBER('例_生成'!J42),'例_生成'!J42&gt;=0,'例_生成'!J42&lt;='例_生成'!H42,MOD('例_生成'!J42,1)=0,OR('例_生成'!J42=0,'例_生成'!K42&lt;&gt;""),OR(AND('例_生成'!D42="廃棄端材",'例_生成'!L42="廃棄",'例_生成'!J42=0),AND('例_生成'!D42&lt;&gt;"廃棄端材",'例_生成'!L42="使用可")),OR('例_生成'!M42="理論",'例_生成'!M42="実測",'例_生成'!M42="対象外"),OR('例_生成'!M42&lt;&gt;"実測",AND(ISNUMBER('例_生成'!N42),'例_生成'!N42&gt;0)),'例_生成'!P42&lt;&gt;"",'例_生成'!Q42&lt;&gt;"",'例_生成'!R42&lt;&gt;"",'例_生成'!S42&lt;&gt;"",'例_生成'!T42&lt;&gt;"",OR('例_生成'!O42="kg",'例_生成'!O42="m3",'例_生成'!O42="m2",'例_生成'!O42="本",'例_生成'!O42="枚",AND('例_生成'!O42="対象外",'例_生成'!D42="廃棄端材")),OR(INDEX('例_原材'!$B$6:$B$35,MATCH('例_生成'!B42,'例_原材'!$H$6:$H$35,0))&lt;&gt;"鋼材",AND(ISNUMBER(INDEX('例_原材'!$N$6:$N$35,MATCH('例_生成'!B42,'例_原材'!$H$6:$H$35,0))),INDEX('例_原材'!$N$6:$N$35,MATCH('例_生成'!B42,'例_原材'!$H$6:$H$35,0))&gt;0))),"入力OK","要確認"),"要確認"))</x:f>
      </x:c>
      <x:c r="S42" s="18" t="str">
        <x:f>IF('例_生成'!A42="","",'例_生成'!G42*'例_生成'!H42)</x:f>
      </x:c>
      <x:c r="T42" s="18" t="str">
        <x:f>IF('例_生成'!A42="","",'例_生成'!J42)</x:f>
      </x:c>
    </x:row>
    <x:row r="43" ht="38" customHeight="1">
      <x:c r="A43" s="4" t="str">
        <x:f>IF('例_生成'!A43="","",'例_生成'!A43)</x:f>
      </x:c>
      <x:c r="B43" s="4" t="str">
        <x:f>IF('例_生成'!A43="","",IFERROR(INDEX('例_原材'!$A$6:$A$35,MATCH('例_生成'!B43,'例_原材'!$H$6:$H$35,0)),""))</x:f>
      </x:c>
      <x:c r="C43" s="4" t="str">
        <x:f>IF('例_生成'!A43="","",IFERROR(INDEX('例_原材'!$C$6:$C$35,MATCH('例_生成'!B43,'例_原材'!$H$6:$H$35,0)),""))</x:f>
      </x:c>
      <x:c r="D43" s="4" t="str">
        <x:f>IF('例_生成'!A43="","",IFERROR(INDEX('例_原材'!$D$6:$D$35,MATCH('例_生成'!B43,'例_原材'!$H$6:$H$35,0)),""))</x:f>
      </x:c>
      <x:c r="E43" s="4" t="str">
        <x:f>IF('例_生成'!A43="","",'例_生成'!E43&amp;"×"&amp;'例_生成'!F43&amp;"×"&amp;'例_生成'!G43)</x:f>
      </x:c>
      <x:c r="F43" s="4" t="str">
        <x:f>IF('例_生成'!A43="","",'例_生成'!B43)</x:f>
      </x:c>
      <x:c r="G43" s="4" t="str">
        <x:f>IF('例_生成'!A43="","",'例_生成'!C43)</x:f>
      </x:c>
      <x:c r="H43" s="4" t="str">
        <x:f>IF('例_生成'!A43="","",'例_生成'!D43)</x:f>
      </x:c>
      <x:c r="I43" s="4" t="str">
        <x:f>IF('例_生成'!A43="","",'例_生成'!H43)</x:f>
      </x:c>
      <x:c r="J43" s="4" t="str">
        <x:f>IF('例_生成'!A43="","",'例_生成'!I43)</x:f>
      </x:c>
      <x:c r="K43" s="4" t="str">
        <x:f>IF('例_生成'!A43="","",IF(OR('例_生成'!D43="再利用端材",'例_生成'!D43="廃棄端材"),E43,"対象外"))</x:f>
      </x:c>
      <x:c r="L43" s="25" t="str">
        <x:f>IF('例_生成'!A43="","",IFERROR(IF(AND(INDEX('例_原材'!$B$6:$B$35,MATCH('例_生成'!B43,'例_原材'!$H$6:$H$35,0))="鋼材",ISNUMBER(INDEX('例_原材'!$N$6:$N$35,MATCH('例_生成'!B43,'例_原材'!$H$6:$H$35,0))),INDEX('例_原材'!$N$6:$N$35,MATCH('例_生成'!B43,'例_原材'!$H$6:$H$35,0))&gt;0),'例_生成'!G43/'設定'!$B$6*'例_生成'!H43*INDEX('例_原材'!$N$6:$N$35,MATCH('例_生成'!B43,'例_原材'!$H$6:$H$35,0)),""),""))</x:f>
      </x:c>
      <x:c r="M43" s="25" t="str">
        <x:f>IF('例_生成'!A43="","",IF(ISNUMBER('例_生成'!N43),'例_生成'!N43,""))</x:f>
      </x:c>
      <x:c r="N43" s="29" t="str">
        <x:f>IF('例_生成'!A43="","",IFERROR(IF(INDEX('例_原材'!$B$6:$B$35,MATCH('例_生成'!B43,'例_原材'!$H$6:$H$35,0))="木材",'例_生成'!E43*'例_生成'!F43*'例_生成'!G43*'例_生成'!H43/'設定'!$B$6^3,""),""))</x:f>
      </x:c>
      <x:c r="O43" s="33" t="str">
        <x:f>IF('例_生成'!A43="","",IFERROR(IF(INDEX('例_原材'!$B$6:$B$35,MATCH('例_生成'!B43,'例_原材'!$H$6:$H$35,0))="建材",'例_生成'!F43*'例_生成'!G43*'例_生成'!H43/'設定'!$B$6^2,""),""))</x:f>
      </x:c>
      <x:c r="P43" s="4" t="str">
        <x:f>IF('例_生成'!A43="","",'例_生成'!O43)</x:f>
      </x:c>
      <x:c r="Q43" s="4" t="str">
        <x:f>IF('例_生成'!A43="","",IF(AND(R43="入力OK",'例_生成'!L43="使用可",OR('例_生成'!D43="加工品",'例_生成'!D43="再利用端材")),'例_生成'!H43-'例_生成'!J43,0))</x:f>
      </x:c>
      <x:c r="R43" s="4" t="str">
        <x:f>IF('例_生成'!A43="","",IFERROR(IF(AND(OR('例_生成'!N43="",AND(ISNUMBER('例_生成'!N43),'例_生成'!N43&gt;0)),COUNTIF('例_生成'!$A$6:$A$65,'例_生成'!A43)=1,COUNTIF('例_原材'!$H$6:$H$35,'例_生成'!B43)=1,'例_生成'!C43=INDEX('例_原材'!$I$6:$I$35,MATCH('例_生成'!B43,'例_原材'!$H$6:$H$35,0)),INDEX('例_原材'!$R$6:$R$35,MATCH('例_生成'!B43,'例_原材'!$H$6:$H$35,0))="確認済",OR('例_生成'!D43="加工品",'例_生成'!D43="再利用端材",'例_生成'!D43="廃棄端材"),COUNT('例_生成'!E43:'例_生成'!H43)=4,'例_生成'!E43&gt;0,'例_生成'!F43&gt;0,'例_生成'!G43&gt;0,'例_生成'!H43&gt;0,MOD('例_生成'!H43,1)=0,'例_生成'!E43=INDEX('例_原材'!$E$6:$E$35,MATCH('例_生成'!B43,'例_原材'!$H$6:$H$35,0)),'例_生成'!F43=INDEX('例_原材'!$F$6:$F$35,MATCH('例_生成'!B43,'例_原材'!$H$6:$H$35,0)),'例_生成'!I43=INDEX('例_原材'!$K$6:$K$35,MATCH('例_生成'!B43,'例_原材'!$H$6:$H$35,0)),ISNUMBER('例_生成'!J43),'例_生成'!J43&gt;=0,'例_生成'!J43&lt;='例_生成'!H43,MOD('例_生成'!J43,1)=0,OR('例_生成'!J43=0,'例_生成'!K43&lt;&gt;""),OR(AND('例_生成'!D43="廃棄端材",'例_生成'!L43="廃棄",'例_生成'!J43=0),AND('例_生成'!D43&lt;&gt;"廃棄端材",'例_生成'!L43="使用可")),OR('例_生成'!M43="理論",'例_生成'!M43="実測",'例_生成'!M43="対象外"),OR('例_生成'!M43&lt;&gt;"実測",AND(ISNUMBER('例_生成'!N43),'例_生成'!N43&gt;0)),'例_生成'!P43&lt;&gt;"",'例_生成'!Q43&lt;&gt;"",'例_生成'!R43&lt;&gt;"",'例_生成'!S43&lt;&gt;"",'例_生成'!T43&lt;&gt;"",OR('例_生成'!O43="kg",'例_生成'!O43="m3",'例_生成'!O43="m2",'例_生成'!O43="本",'例_生成'!O43="枚",AND('例_生成'!O43="対象外",'例_生成'!D43="廃棄端材")),OR(INDEX('例_原材'!$B$6:$B$35,MATCH('例_生成'!B43,'例_原材'!$H$6:$H$35,0))&lt;&gt;"鋼材",AND(ISNUMBER(INDEX('例_原材'!$N$6:$N$35,MATCH('例_生成'!B43,'例_原材'!$H$6:$H$35,0))),INDEX('例_原材'!$N$6:$N$35,MATCH('例_生成'!B43,'例_原材'!$H$6:$H$35,0))&gt;0))),"入力OK","要確認"),"要確認"))</x:f>
      </x:c>
      <x:c r="S43" s="4" t="str">
        <x:f>IF('例_生成'!A43="","",'例_生成'!G43*'例_生成'!H43)</x:f>
      </x:c>
      <x:c r="T43" s="4" t="str">
        <x:f>IF('例_生成'!A43="","",'例_生成'!J43)</x:f>
      </x:c>
    </x:row>
    <x:row r="44" ht="38" customHeight="1">
      <x:c r="A44" s="18" t="str">
        <x:f>IF('例_生成'!A44="","",'例_生成'!A44)</x:f>
      </x:c>
      <x:c r="B44" s="18" t="str">
        <x:f>IF('例_生成'!A44="","",IFERROR(INDEX('例_原材'!$A$6:$A$35,MATCH('例_生成'!B44,'例_原材'!$H$6:$H$35,0)),""))</x:f>
      </x:c>
      <x:c r="C44" s="18" t="str">
        <x:f>IF('例_生成'!A44="","",IFERROR(INDEX('例_原材'!$C$6:$C$35,MATCH('例_生成'!B44,'例_原材'!$H$6:$H$35,0)),""))</x:f>
      </x:c>
      <x:c r="D44" s="18" t="str">
        <x:f>IF('例_生成'!A44="","",IFERROR(INDEX('例_原材'!$D$6:$D$35,MATCH('例_生成'!B44,'例_原材'!$H$6:$H$35,0)),""))</x:f>
      </x:c>
      <x:c r="E44" s="18" t="str">
        <x:f>IF('例_生成'!A44="","",'例_生成'!E44&amp;"×"&amp;'例_生成'!F44&amp;"×"&amp;'例_生成'!G44)</x:f>
      </x:c>
      <x:c r="F44" s="18" t="str">
        <x:f>IF('例_生成'!A44="","",'例_生成'!B44)</x:f>
      </x:c>
      <x:c r="G44" s="18" t="str">
        <x:f>IF('例_生成'!A44="","",'例_生成'!C44)</x:f>
      </x:c>
      <x:c r="H44" s="18" t="str">
        <x:f>IF('例_生成'!A44="","",'例_生成'!D44)</x:f>
      </x:c>
      <x:c r="I44" s="18" t="str">
        <x:f>IF('例_生成'!A44="","",'例_生成'!H44)</x:f>
      </x:c>
      <x:c r="J44" s="18" t="str">
        <x:f>IF('例_生成'!A44="","",'例_生成'!I44)</x:f>
      </x:c>
      <x:c r="K44" s="18" t="str">
        <x:f>IF('例_生成'!A44="","",IF(OR('例_生成'!D44="再利用端材",'例_生成'!D44="廃棄端材"),E44,"対象外"))</x:f>
      </x:c>
      <x:c r="L44" s="24" t="str">
        <x:f>IF('例_生成'!A44="","",IFERROR(IF(AND(INDEX('例_原材'!$B$6:$B$35,MATCH('例_生成'!B44,'例_原材'!$H$6:$H$35,0))="鋼材",ISNUMBER(INDEX('例_原材'!$N$6:$N$35,MATCH('例_生成'!B44,'例_原材'!$H$6:$H$35,0))),INDEX('例_原材'!$N$6:$N$35,MATCH('例_生成'!B44,'例_原材'!$H$6:$H$35,0))&gt;0),'例_生成'!G44/'設定'!$B$6*'例_生成'!H44*INDEX('例_原材'!$N$6:$N$35,MATCH('例_生成'!B44,'例_原材'!$H$6:$H$35,0)),""),""))</x:f>
      </x:c>
      <x:c r="M44" s="24" t="str">
        <x:f>IF('例_生成'!A44="","",IF(ISNUMBER('例_生成'!N44),'例_生成'!N44,""))</x:f>
      </x:c>
      <x:c r="N44" s="28" t="str">
        <x:f>IF('例_生成'!A44="","",IFERROR(IF(INDEX('例_原材'!$B$6:$B$35,MATCH('例_生成'!B44,'例_原材'!$H$6:$H$35,0))="木材",'例_生成'!E44*'例_生成'!F44*'例_生成'!G44*'例_生成'!H44/'設定'!$B$6^3,""),""))</x:f>
      </x:c>
      <x:c r="O44" s="32" t="str">
        <x:f>IF('例_生成'!A44="","",IFERROR(IF(INDEX('例_原材'!$B$6:$B$35,MATCH('例_生成'!B44,'例_原材'!$H$6:$H$35,0))="建材",'例_生成'!F44*'例_生成'!G44*'例_生成'!H44/'設定'!$B$6^2,""),""))</x:f>
      </x:c>
      <x:c r="P44" s="18" t="str">
        <x:f>IF('例_生成'!A44="","",'例_生成'!O44)</x:f>
      </x:c>
      <x:c r="Q44" s="18" t="str">
        <x:f>IF('例_生成'!A44="","",IF(AND(R44="入力OK",'例_生成'!L44="使用可",OR('例_生成'!D44="加工品",'例_生成'!D44="再利用端材")),'例_生成'!H44-'例_生成'!J44,0))</x:f>
      </x:c>
      <x:c r="R44" s="18" t="str">
        <x:f>IF('例_生成'!A44="","",IFERROR(IF(AND(OR('例_生成'!N44="",AND(ISNUMBER('例_生成'!N44),'例_生成'!N44&gt;0)),COUNTIF('例_生成'!$A$6:$A$65,'例_生成'!A44)=1,COUNTIF('例_原材'!$H$6:$H$35,'例_生成'!B44)=1,'例_生成'!C44=INDEX('例_原材'!$I$6:$I$35,MATCH('例_生成'!B44,'例_原材'!$H$6:$H$35,0)),INDEX('例_原材'!$R$6:$R$35,MATCH('例_生成'!B44,'例_原材'!$H$6:$H$35,0))="確認済",OR('例_生成'!D44="加工品",'例_生成'!D44="再利用端材",'例_生成'!D44="廃棄端材"),COUNT('例_生成'!E44:'例_生成'!H44)=4,'例_生成'!E44&gt;0,'例_生成'!F44&gt;0,'例_生成'!G44&gt;0,'例_生成'!H44&gt;0,MOD('例_生成'!H44,1)=0,'例_生成'!E44=INDEX('例_原材'!$E$6:$E$35,MATCH('例_生成'!B44,'例_原材'!$H$6:$H$35,0)),'例_生成'!F44=INDEX('例_原材'!$F$6:$F$35,MATCH('例_生成'!B44,'例_原材'!$H$6:$H$35,0)),'例_生成'!I44=INDEX('例_原材'!$K$6:$K$35,MATCH('例_生成'!B44,'例_原材'!$H$6:$H$35,0)),ISNUMBER('例_生成'!J44),'例_生成'!J44&gt;=0,'例_生成'!J44&lt;='例_生成'!H44,MOD('例_生成'!J44,1)=0,OR('例_生成'!J44=0,'例_生成'!K44&lt;&gt;""),OR(AND('例_生成'!D44="廃棄端材",'例_生成'!L44="廃棄",'例_生成'!J44=0),AND('例_生成'!D44&lt;&gt;"廃棄端材",'例_生成'!L44="使用可")),OR('例_生成'!M44="理論",'例_生成'!M44="実測",'例_生成'!M44="対象外"),OR('例_生成'!M44&lt;&gt;"実測",AND(ISNUMBER('例_生成'!N44),'例_生成'!N44&gt;0)),'例_生成'!P44&lt;&gt;"",'例_生成'!Q44&lt;&gt;"",'例_生成'!R44&lt;&gt;"",'例_生成'!S44&lt;&gt;"",'例_生成'!T44&lt;&gt;"",OR('例_生成'!O44="kg",'例_生成'!O44="m3",'例_生成'!O44="m2",'例_生成'!O44="本",'例_生成'!O44="枚",AND('例_生成'!O44="対象外",'例_生成'!D44="廃棄端材")),OR(INDEX('例_原材'!$B$6:$B$35,MATCH('例_生成'!B44,'例_原材'!$H$6:$H$35,0))&lt;&gt;"鋼材",AND(ISNUMBER(INDEX('例_原材'!$N$6:$N$35,MATCH('例_生成'!B44,'例_原材'!$H$6:$H$35,0))),INDEX('例_原材'!$N$6:$N$35,MATCH('例_生成'!B44,'例_原材'!$H$6:$H$35,0))&gt;0))),"入力OK","要確認"),"要確認"))</x:f>
      </x:c>
      <x:c r="S44" s="18" t="str">
        <x:f>IF('例_生成'!A44="","",'例_生成'!G44*'例_生成'!H44)</x:f>
      </x:c>
      <x:c r="T44" s="18" t="str">
        <x:f>IF('例_生成'!A44="","",'例_生成'!J44)</x:f>
      </x:c>
    </x:row>
    <x:row r="45" ht="38" customHeight="1">
      <x:c r="A45" s="4" t="str">
        <x:f>IF('例_生成'!A45="","",'例_生成'!A45)</x:f>
      </x:c>
      <x:c r="B45" s="4" t="str">
        <x:f>IF('例_生成'!A45="","",IFERROR(INDEX('例_原材'!$A$6:$A$35,MATCH('例_生成'!B45,'例_原材'!$H$6:$H$35,0)),""))</x:f>
      </x:c>
      <x:c r="C45" s="4" t="str">
        <x:f>IF('例_生成'!A45="","",IFERROR(INDEX('例_原材'!$C$6:$C$35,MATCH('例_生成'!B45,'例_原材'!$H$6:$H$35,0)),""))</x:f>
      </x:c>
      <x:c r="D45" s="4" t="str">
        <x:f>IF('例_生成'!A45="","",IFERROR(INDEX('例_原材'!$D$6:$D$35,MATCH('例_生成'!B45,'例_原材'!$H$6:$H$35,0)),""))</x:f>
      </x:c>
      <x:c r="E45" s="4" t="str">
        <x:f>IF('例_生成'!A45="","",'例_生成'!E45&amp;"×"&amp;'例_生成'!F45&amp;"×"&amp;'例_生成'!G45)</x:f>
      </x:c>
      <x:c r="F45" s="4" t="str">
        <x:f>IF('例_生成'!A45="","",'例_生成'!B45)</x:f>
      </x:c>
      <x:c r="G45" s="4" t="str">
        <x:f>IF('例_生成'!A45="","",'例_生成'!C45)</x:f>
      </x:c>
      <x:c r="H45" s="4" t="str">
        <x:f>IF('例_生成'!A45="","",'例_生成'!D45)</x:f>
      </x:c>
      <x:c r="I45" s="4" t="str">
        <x:f>IF('例_生成'!A45="","",'例_生成'!H45)</x:f>
      </x:c>
      <x:c r="J45" s="4" t="str">
        <x:f>IF('例_生成'!A45="","",'例_生成'!I45)</x:f>
      </x:c>
      <x:c r="K45" s="4" t="str">
        <x:f>IF('例_生成'!A45="","",IF(OR('例_生成'!D45="再利用端材",'例_生成'!D45="廃棄端材"),E45,"対象外"))</x:f>
      </x:c>
      <x:c r="L45" s="25" t="str">
        <x:f>IF('例_生成'!A45="","",IFERROR(IF(AND(INDEX('例_原材'!$B$6:$B$35,MATCH('例_生成'!B45,'例_原材'!$H$6:$H$35,0))="鋼材",ISNUMBER(INDEX('例_原材'!$N$6:$N$35,MATCH('例_生成'!B45,'例_原材'!$H$6:$H$35,0))),INDEX('例_原材'!$N$6:$N$35,MATCH('例_生成'!B45,'例_原材'!$H$6:$H$35,0))&gt;0),'例_生成'!G45/'設定'!$B$6*'例_生成'!H45*INDEX('例_原材'!$N$6:$N$35,MATCH('例_生成'!B45,'例_原材'!$H$6:$H$35,0)),""),""))</x:f>
      </x:c>
      <x:c r="M45" s="25" t="str">
        <x:f>IF('例_生成'!A45="","",IF(ISNUMBER('例_生成'!N45),'例_生成'!N45,""))</x:f>
      </x:c>
      <x:c r="N45" s="29" t="str">
        <x:f>IF('例_生成'!A45="","",IFERROR(IF(INDEX('例_原材'!$B$6:$B$35,MATCH('例_生成'!B45,'例_原材'!$H$6:$H$35,0))="木材",'例_生成'!E45*'例_生成'!F45*'例_生成'!G45*'例_生成'!H45/'設定'!$B$6^3,""),""))</x:f>
      </x:c>
      <x:c r="O45" s="33" t="str">
        <x:f>IF('例_生成'!A45="","",IFERROR(IF(INDEX('例_原材'!$B$6:$B$35,MATCH('例_生成'!B45,'例_原材'!$H$6:$H$35,0))="建材",'例_生成'!F45*'例_生成'!G45*'例_生成'!H45/'設定'!$B$6^2,""),""))</x:f>
      </x:c>
      <x:c r="P45" s="4" t="str">
        <x:f>IF('例_生成'!A45="","",'例_生成'!O45)</x:f>
      </x:c>
      <x:c r="Q45" s="4" t="str">
        <x:f>IF('例_生成'!A45="","",IF(AND(R45="入力OK",'例_生成'!L45="使用可",OR('例_生成'!D45="加工品",'例_生成'!D45="再利用端材")),'例_生成'!H45-'例_生成'!J45,0))</x:f>
      </x:c>
      <x:c r="R45" s="4" t="str">
        <x:f>IF('例_生成'!A45="","",IFERROR(IF(AND(OR('例_生成'!N45="",AND(ISNUMBER('例_生成'!N45),'例_生成'!N45&gt;0)),COUNTIF('例_生成'!$A$6:$A$65,'例_生成'!A45)=1,COUNTIF('例_原材'!$H$6:$H$35,'例_生成'!B45)=1,'例_生成'!C45=INDEX('例_原材'!$I$6:$I$35,MATCH('例_生成'!B45,'例_原材'!$H$6:$H$35,0)),INDEX('例_原材'!$R$6:$R$35,MATCH('例_生成'!B45,'例_原材'!$H$6:$H$35,0))="確認済",OR('例_生成'!D45="加工品",'例_生成'!D45="再利用端材",'例_生成'!D45="廃棄端材"),COUNT('例_生成'!E45:'例_生成'!H45)=4,'例_生成'!E45&gt;0,'例_生成'!F45&gt;0,'例_生成'!G45&gt;0,'例_生成'!H45&gt;0,MOD('例_生成'!H45,1)=0,'例_生成'!E45=INDEX('例_原材'!$E$6:$E$35,MATCH('例_生成'!B45,'例_原材'!$H$6:$H$35,0)),'例_生成'!F45=INDEX('例_原材'!$F$6:$F$35,MATCH('例_生成'!B45,'例_原材'!$H$6:$H$35,0)),'例_生成'!I45=INDEX('例_原材'!$K$6:$K$35,MATCH('例_生成'!B45,'例_原材'!$H$6:$H$35,0)),ISNUMBER('例_生成'!J45),'例_生成'!J45&gt;=0,'例_生成'!J45&lt;='例_生成'!H45,MOD('例_生成'!J45,1)=0,OR('例_生成'!J45=0,'例_生成'!K45&lt;&gt;""),OR(AND('例_生成'!D45="廃棄端材",'例_生成'!L45="廃棄",'例_生成'!J45=0),AND('例_生成'!D45&lt;&gt;"廃棄端材",'例_生成'!L45="使用可")),OR('例_生成'!M45="理論",'例_生成'!M45="実測",'例_生成'!M45="対象外"),OR('例_生成'!M45&lt;&gt;"実測",AND(ISNUMBER('例_生成'!N45),'例_生成'!N45&gt;0)),'例_生成'!P45&lt;&gt;"",'例_生成'!Q45&lt;&gt;"",'例_生成'!R45&lt;&gt;"",'例_生成'!S45&lt;&gt;"",'例_生成'!T45&lt;&gt;"",OR('例_生成'!O45="kg",'例_生成'!O45="m3",'例_生成'!O45="m2",'例_生成'!O45="本",'例_生成'!O45="枚",AND('例_生成'!O45="対象外",'例_生成'!D45="廃棄端材")),OR(INDEX('例_原材'!$B$6:$B$35,MATCH('例_生成'!B45,'例_原材'!$H$6:$H$35,0))&lt;&gt;"鋼材",AND(ISNUMBER(INDEX('例_原材'!$N$6:$N$35,MATCH('例_生成'!B45,'例_原材'!$H$6:$H$35,0))),INDEX('例_原材'!$N$6:$N$35,MATCH('例_生成'!B45,'例_原材'!$H$6:$H$35,0))&gt;0))),"入力OK","要確認"),"要確認"))</x:f>
      </x:c>
      <x:c r="S45" s="4" t="str">
        <x:f>IF('例_生成'!A45="","",'例_生成'!G45*'例_生成'!H45)</x:f>
      </x:c>
      <x:c r="T45" s="4" t="str">
        <x:f>IF('例_生成'!A45="","",'例_生成'!J45)</x:f>
      </x:c>
    </x:row>
    <x:row r="46" ht="38" customHeight="1">
      <x:c r="A46" s="18" t="str">
        <x:f>IF('例_生成'!A46="","",'例_生成'!A46)</x:f>
      </x:c>
      <x:c r="B46" s="18" t="str">
        <x:f>IF('例_生成'!A46="","",IFERROR(INDEX('例_原材'!$A$6:$A$35,MATCH('例_生成'!B46,'例_原材'!$H$6:$H$35,0)),""))</x:f>
      </x:c>
      <x:c r="C46" s="18" t="str">
        <x:f>IF('例_生成'!A46="","",IFERROR(INDEX('例_原材'!$C$6:$C$35,MATCH('例_生成'!B46,'例_原材'!$H$6:$H$35,0)),""))</x:f>
      </x:c>
      <x:c r="D46" s="18" t="str">
        <x:f>IF('例_生成'!A46="","",IFERROR(INDEX('例_原材'!$D$6:$D$35,MATCH('例_生成'!B46,'例_原材'!$H$6:$H$35,0)),""))</x:f>
      </x:c>
      <x:c r="E46" s="18" t="str">
        <x:f>IF('例_生成'!A46="","",'例_生成'!E46&amp;"×"&amp;'例_生成'!F46&amp;"×"&amp;'例_生成'!G46)</x:f>
      </x:c>
      <x:c r="F46" s="18" t="str">
        <x:f>IF('例_生成'!A46="","",'例_生成'!B46)</x:f>
      </x:c>
      <x:c r="G46" s="18" t="str">
        <x:f>IF('例_生成'!A46="","",'例_生成'!C46)</x:f>
      </x:c>
      <x:c r="H46" s="18" t="str">
        <x:f>IF('例_生成'!A46="","",'例_生成'!D46)</x:f>
      </x:c>
      <x:c r="I46" s="18" t="str">
        <x:f>IF('例_生成'!A46="","",'例_生成'!H46)</x:f>
      </x:c>
      <x:c r="J46" s="18" t="str">
        <x:f>IF('例_生成'!A46="","",'例_生成'!I46)</x:f>
      </x:c>
      <x:c r="K46" s="18" t="str">
        <x:f>IF('例_生成'!A46="","",IF(OR('例_生成'!D46="再利用端材",'例_生成'!D46="廃棄端材"),E46,"対象外"))</x:f>
      </x:c>
      <x:c r="L46" s="24" t="str">
        <x:f>IF('例_生成'!A46="","",IFERROR(IF(AND(INDEX('例_原材'!$B$6:$B$35,MATCH('例_生成'!B46,'例_原材'!$H$6:$H$35,0))="鋼材",ISNUMBER(INDEX('例_原材'!$N$6:$N$35,MATCH('例_生成'!B46,'例_原材'!$H$6:$H$35,0))),INDEX('例_原材'!$N$6:$N$35,MATCH('例_生成'!B46,'例_原材'!$H$6:$H$35,0))&gt;0),'例_生成'!G46/'設定'!$B$6*'例_生成'!H46*INDEX('例_原材'!$N$6:$N$35,MATCH('例_生成'!B46,'例_原材'!$H$6:$H$35,0)),""),""))</x:f>
      </x:c>
      <x:c r="M46" s="24" t="str">
        <x:f>IF('例_生成'!A46="","",IF(ISNUMBER('例_生成'!N46),'例_生成'!N46,""))</x:f>
      </x:c>
      <x:c r="N46" s="28" t="str">
        <x:f>IF('例_生成'!A46="","",IFERROR(IF(INDEX('例_原材'!$B$6:$B$35,MATCH('例_生成'!B46,'例_原材'!$H$6:$H$35,0))="木材",'例_生成'!E46*'例_生成'!F46*'例_生成'!G46*'例_生成'!H46/'設定'!$B$6^3,""),""))</x:f>
      </x:c>
      <x:c r="O46" s="32" t="str">
        <x:f>IF('例_生成'!A46="","",IFERROR(IF(INDEX('例_原材'!$B$6:$B$35,MATCH('例_生成'!B46,'例_原材'!$H$6:$H$35,0))="建材",'例_生成'!F46*'例_生成'!G46*'例_生成'!H46/'設定'!$B$6^2,""),""))</x:f>
      </x:c>
      <x:c r="P46" s="18" t="str">
        <x:f>IF('例_生成'!A46="","",'例_生成'!O46)</x:f>
      </x:c>
      <x:c r="Q46" s="18" t="str">
        <x:f>IF('例_生成'!A46="","",IF(AND(R46="入力OK",'例_生成'!L46="使用可",OR('例_生成'!D46="加工品",'例_生成'!D46="再利用端材")),'例_生成'!H46-'例_生成'!J46,0))</x:f>
      </x:c>
      <x:c r="R46" s="18" t="str">
        <x:f>IF('例_生成'!A46="","",IFERROR(IF(AND(OR('例_生成'!N46="",AND(ISNUMBER('例_生成'!N46),'例_生成'!N46&gt;0)),COUNTIF('例_生成'!$A$6:$A$65,'例_生成'!A46)=1,COUNTIF('例_原材'!$H$6:$H$35,'例_生成'!B46)=1,'例_生成'!C46=INDEX('例_原材'!$I$6:$I$35,MATCH('例_生成'!B46,'例_原材'!$H$6:$H$35,0)),INDEX('例_原材'!$R$6:$R$35,MATCH('例_生成'!B46,'例_原材'!$H$6:$H$35,0))="確認済",OR('例_生成'!D46="加工品",'例_生成'!D46="再利用端材",'例_生成'!D46="廃棄端材"),COUNT('例_生成'!E46:'例_生成'!H46)=4,'例_生成'!E46&gt;0,'例_生成'!F46&gt;0,'例_生成'!G46&gt;0,'例_生成'!H46&gt;0,MOD('例_生成'!H46,1)=0,'例_生成'!E46=INDEX('例_原材'!$E$6:$E$35,MATCH('例_生成'!B46,'例_原材'!$H$6:$H$35,0)),'例_生成'!F46=INDEX('例_原材'!$F$6:$F$35,MATCH('例_生成'!B46,'例_原材'!$H$6:$H$35,0)),'例_生成'!I46=INDEX('例_原材'!$K$6:$K$35,MATCH('例_生成'!B46,'例_原材'!$H$6:$H$35,0)),ISNUMBER('例_生成'!J46),'例_生成'!J46&gt;=0,'例_生成'!J46&lt;='例_生成'!H46,MOD('例_生成'!J46,1)=0,OR('例_生成'!J46=0,'例_生成'!K46&lt;&gt;""),OR(AND('例_生成'!D46="廃棄端材",'例_生成'!L46="廃棄",'例_生成'!J46=0),AND('例_生成'!D46&lt;&gt;"廃棄端材",'例_生成'!L46="使用可")),OR('例_生成'!M46="理論",'例_生成'!M46="実測",'例_生成'!M46="対象外"),OR('例_生成'!M46&lt;&gt;"実測",AND(ISNUMBER('例_生成'!N46),'例_生成'!N46&gt;0)),'例_生成'!P46&lt;&gt;"",'例_生成'!Q46&lt;&gt;"",'例_生成'!R46&lt;&gt;"",'例_生成'!S46&lt;&gt;"",'例_生成'!T46&lt;&gt;"",OR('例_生成'!O46="kg",'例_生成'!O46="m3",'例_生成'!O46="m2",'例_生成'!O46="本",'例_生成'!O46="枚",AND('例_生成'!O46="対象外",'例_生成'!D46="廃棄端材")),OR(INDEX('例_原材'!$B$6:$B$35,MATCH('例_生成'!B46,'例_原材'!$H$6:$H$35,0))&lt;&gt;"鋼材",AND(ISNUMBER(INDEX('例_原材'!$N$6:$N$35,MATCH('例_生成'!B46,'例_原材'!$H$6:$H$35,0))),INDEX('例_原材'!$N$6:$N$35,MATCH('例_生成'!B46,'例_原材'!$H$6:$H$35,0))&gt;0))),"入力OK","要確認"),"要確認"))</x:f>
      </x:c>
      <x:c r="S46" s="18" t="str">
        <x:f>IF('例_生成'!A46="","",'例_生成'!G46*'例_生成'!H46)</x:f>
      </x:c>
      <x:c r="T46" s="18" t="str">
        <x:f>IF('例_生成'!A46="","",'例_生成'!J46)</x:f>
      </x:c>
    </x:row>
    <x:row r="47" ht="38" customHeight="1">
      <x:c r="A47" s="4" t="str">
        <x:f>IF('例_生成'!A47="","",'例_生成'!A47)</x:f>
      </x:c>
      <x:c r="B47" s="4" t="str">
        <x:f>IF('例_生成'!A47="","",IFERROR(INDEX('例_原材'!$A$6:$A$35,MATCH('例_生成'!B47,'例_原材'!$H$6:$H$35,0)),""))</x:f>
      </x:c>
      <x:c r="C47" s="4" t="str">
        <x:f>IF('例_生成'!A47="","",IFERROR(INDEX('例_原材'!$C$6:$C$35,MATCH('例_生成'!B47,'例_原材'!$H$6:$H$35,0)),""))</x:f>
      </x:c>
      <x:c r="D47" s="4" t="str">
        <x:f>IF('例_生成'!A47="","",IFERROR(INDEX('例_原材'!$D$6:$D$35,MATCH('例_生成'!B47,'例_原材'!$H$6:$H$35,0)),""))</x:f>
      </x:c>
      <x:c r="E47" s="4" t="str">
        <x:f>IF('例_生成'!A47="","",'例_生成'!E47&amp;"×"&amp;'例_生成'!F47&amp;"×"&amp;'例_生成'!G47)</x:f>
      </x:c>
      <x:c r="F47" s="4" t="str">
        <x:f>IF('例_生成'!A47="","",'例_生成'!B47)</x:f>
      </x:c>
      <x:c r="G47" s="4" t="str">
        <x:f>IF('例_生成'!A47="","",'例_生成'!C47)</x:f>
      </x:c>
      <x:c r="H47" s="4" t="str">
        <x:f>IF('例_生成'!A47="","",'例_生成'!D47)</x:f>
      </x:c>
      <x:c r="I47" s="4" t="str">
        <x:f>IF('例_生成'!A47="","",'例_生成'!H47)</x:f>
      </x:c>
      <x:c r="J47" s="4" t="str">
        <x:f>IF('例_生成'!A47="","",'例_生成'!I47)</x:f>
      </x:c>
      <x:c r="K47" s="4" t="str">
        <x:f>IF('例_生成'!A47="","",IF(OR('例_生成'!D47="再利用端材",'例_生成'!D47="廃棄端材"),E47,"対象外"))</x:f>
      </x:c>
      <x:c r="L47" s="25" t="str">
        <x:f>IF('例_生成'!A47="","",IFERROR(IF(AND(INDEX('例_原材'!$B$6:$B$35,MATCH('例_生成'!B47,'例_原材'!$H$6:$H$35,0))="鋼材",ISNUMBER(INDEX('例_原材'!$N$6:$N$35,MATCH('例_生成'!B47,'例_原材'!$H$6:$H$35,0))),INDEX('例_原材'!$N$6:$N$35,MATCH('例_生成'!B47,'例_原材'!$H$6:$H$35,0))&gt;0),'例_生成'!G47/'設定'!$B$6*'例_生成'!H47*INDEX('例_原材'!$N$6:$N$35,MATCH('例_生成'!B47,'例_原材'!$H$6:$H$35,0)),""),""))</x:f>
      </x:c>
      <x:c r="M47" s="25" t="str">
        <x:f>IF('例_生成'!A47="","",IF(ISNUMBER('例_生成'!N47),'例_生成'!N47,""))</x:f>
      </x:c>
      <x:c r="N47" s="29" t="str">
        <x:f>IF('例_生成'!A47="","",IFERROR(IF(INDEX('例_原材'!$B$6:$B$35,MATCH('例_生成'!B47,'例_原材'!$H$6:$H$35,0))="木材",'例_生成'!E47*'例_生成'!F47*'例_生成'!G47*'例_生成'!H47/'設定'!$B$6^3,""),""))</x:f>
      </x:c>
      <x:c r="O47" s="33" t="str">
        <x:f>IF('例_生成'!A47="","",IFERROR(IF(INDEX('例_原材'!$B$6:$B$35,MATCH('例_生成'!B47,'例_原材'!$H$6:$H$35,0))="建材",'例_生成'!F47*'例_生成'!G47*'例_生成'!H47/'設定'!$B$6^2,""),""))</x:f>
      </x:c>
      <x:c r="P47" s="4" t="str">
        <x:f>IF('例_生成'!A47="","",'例_生成'!O47)</x:f>
      </x:c>
      <x:c r="Q47" s="4" t="str">
        <x:f>IF('例_生成'!A47="","",IF(AND(R47="入力OK",'例_生成'!L47="使用可",OR('例_生成'!D47="加工品",'例_生成'!D47="再利用端材")),'例_生成'!H47-'例_生成'!J47,0))</x:f>
      </x:c>
      <x:c r="R47" s="4" t="str">
        <x:f>IF('例_生成'!A47="","",IFERROR(IF(AND(OR('例_生成'!N47="",AND(ISNUMBER('例_生成'!N47),'例_生成'!N47&gt;0)),COUNTIF('例_生成'!$A$6:$A$65,'例_生成'!A47)=1,COUNTIF('例_原材'!$H$6:$H$35,'例_生成'!B47)=1,'例_生成'!C47=INDEX('例_原材'!$I$6:$I$35,MATCH('例_生成'!B47,'例_原材'!$H$6:$H$35,0)),INDEX('例_原材'!$R$6:$R$35,MATCH('例_生成'!B47,'例_原材'!$H$6:$H$35,0))="確認済",OR('例_生成'!D47="加工品",'例_生成'!D47="再利用端材",'例_生成'!D47="廃棄端材"),COUNT('例_生成'!E47:'例_生成'!H47)=4,'例_生成'!E47&gt;0,'例_生成'!F47&gt;0,'例_生成'!G47&gt;0,'例_生成'!H47&gt;0,MOD('例_生成'!H47,1)=0,'例_生成'!E47=INDEX('例_原材'!$E$6:$E$35,MATCH('例_生成'!B47,'例_原材'!$H$6:$H$35,0)),'例_生成'!F47=INDEX('例_原材'!$F$6:$F$35,MATCH('例_生成'!B47,'例_原材'!$H$6:$H$35,0)),'例_生成'!I47=INDEX('例_原材'!$K$6:$K$35,MATCH('例_生成'!B47,'例_原材'!$H$6:$H$35,0)),ISNUMBER('例_生成'!J47),'例_生成'!J47&gt;=0,'例_生成'!J47&lt;='例_生成'!H47,MOD('例_生成'!J47,1)=0,OR('例_生成'!J47=0,'例_生成'!K47&lt;&gt;""),OR(AND('例_生成'!D47="廃棄端材",'例_生成'!L47="廃棄",'例_生成'!J47=0),AND('例_生成'!D47&lt;&gt;"廃棄端材",'例_生成'!L47="使用可")),OR('例_生成'!M47="理論",'例_生成'!M47="実測",'例_生成'!M47="対象外"),OR('例_生成'!M47&lt;&gt;"実測",AND(ISNUMBER('例_生成'!N47),'例_生成'!N47&gt;0)),'例_生成'!P47&lt;&gt;"",'例_生成'!Q47&lt;&gt;"",'例_生成'!R47&lt;&gt;"",'例_生成'!S47&lt;&gt;"",'例_生成'!T47&lt;&gt;"",OR('例_生成'!O47="kg",'例_生成'!O47="m3",'例_生成'!O47="m2",'例_生成'!O47="本",'例_生成'!O47="枚",AND('例_生成'!O47="対象外",'例_生成'!D47="廃棄端材")),OR(INDEX('例_原材'!$B$6:$B$35,MATCH('例_生成'!B47,'例_原材'!$H$6:$H$35,0))&lt;&gt;"鋼材",AND(ISNUMBER(INDEX('例_原材'!$N$6:$N$35,MATCH('例_生成'!B47,'例_原材'!$H$6:$H$35,0))),INDEX('例_原材'!$N$6:$N$35,MATCH('例_生成'!B47,'例_原材'!$H$6:$H$35,0))&gt;0))),"入力OK","要確認"),"要確認"))</x:f>
      </x:c>
      <x:c r="S47" s="4" t="str">
        <x:f>IF('例_生成'!A47="","",'例_生成'!G47*'例_生成'!H47)</x:f>
      </x:c>
      <x:c r="T47" s="4" t="str">
        <x:f>IF('例_生成'!A47="","",'例_生成'!J47)</x:f>
      </x:c>
    </x:row>
    <x:row r="48" ht="38" customHeight="1">
      <x:c r="A48" s="18" t="str">
        <x:f>IF('例_生成'!A48="","",'例_生成'!A48)</x:f>
      </x:c>
      <x:c r="B48" s="18" t="str">
        <x:f>IF('例_生成'!A48="","",IFERROR(INDEX('例_原材'!$A$6:$A$35,MATCH('例_生成'!B48,'例_原材'!$H$6:$H$35,0)),""))</x:f>
      </x:c>
      <x:c r="C48" s="18" t="str">
        <x:f>IF('例_生成'!A48="","",IFERROR(INDEX('例_原材'!$C$6:$C$35,MATCH('例_生成'!B48,'例_原材'!$H$6:$H$35,0)),""))</x:f>
      </x:c>
      <x:c r="D48" s="18" t="str">
        <x:f>IF('例_生成'!A48="","",IFERROR(INDEX('例_原材'!$D$6:$D$35,MATCH('例_生成'!B48,'例_原材'!$H$6:$H$35,0)),""))</x:f>
      </x:c>
      <x:c r="E48" s="18" t="str">
        <x:f>IF('例_生成'!A48="","",'例_生成'!E48&amp;"×"&amp;'例_生成'!F48&amp;"×"&amp;'例_生成'!G48)</x:f>
      </x:c>
      <x:c r="F48" s="18" t="str">
        <x:f>IF('例_生成'!A48="","",'例_生成'!B48)</x:f>
      </x:c>
      <x:c r="G48" s="18" t="str">
        <x:f>IF('例_生成'!A48="","",'例_生成'!C48)</x:f>
      </x:c>
      <x:c r="H48" s="18" t="str">
        <x:f>IF('例_生成'!A48="","",'例_生成'!D48)</x:f>
      </x:c>
      <x:c r="I48" s="18" t="str">
        <x:f>IF('例_生成'!A48="","",'例_生成'!H48)</x:f>
      </x:c>
      <x:c r="J48" s="18" t="str">
        <x:f>IF('例_生成'!A48="","",'例_生成'!I48)</x:f>
      </x:c>
      <x:c r="K48" s="18" t="str">
        <x:f>IF('例_生成'!A48="","",IF(OR('例_生成'!D48="再利用端材",'例_生成'!D48="廃棄端材"),E48,"対象外"))</x:f>
      </x:c>
      <x:c r="L48" s="24" t="str">
        <x:f>IF('例_生成'!A48="","",IFERROR(IF(AND(INDEX('例_原材'!$B$6:$B$35,MATCH('例_生成'!B48,'例_原材'!$H$6:$H$35,0))="鋼材",ISNUMBER(INDEX('例_原材'!$N$6:$N$35,MATCH('例_生成'!B48,'例_原材'!$H$6:$H$35,0))),INDEX('例_原材'!$N$6:$N$35,MATCH('例_生成'!B48,'例_原材'!$H$6:$H$35,0))&gt;0),'例_生成'!G48/'設定'!$B$6*'例_生成'!H48*INDEX('例_原材'!$N$6:$N$35,MATCH('例_生成'!B48,'例_原材'!$H$6:$H$35,0)),""),""))</x:f>
      </x:c>
      <x:c r="M48" s="24" t="str">
        <x:f>IF('例_生成'!A48="","",IF(ISNUMBER('例_生成'!N48),'例_生成'!N48,""))</x:f>
      </x:c>
      <x:c r="N48" s="28" t="str">
        <x:f>IF('例_生成'!A48="","",IFERROR(IF(INDEX('例_原材'!$B$6:$B$35,MATCH('例_生成'!B48,'例_原材'!$H$6:$H$35,0))="木材",'例_生成'!E48*'例_生成'!F48*'例_生成'!G48*'例_生成'!H48/'設定'!$B$6^3,""),""))</x:f>
      </x:c>
      <x:c r="O48" s="32" t="str">
        <x:f>IF('例_生成'!A48="","",IFERROR(IF(INDEX('例_原材'!$B$6:$B$35,MATCH('例_生成'!B48,'例_原材'!$H$6:$H$35,0))="建材",'例_生成'!F48*'例_生成'!G48*'例_生成'!H48/'設定'!$B$6^2,""),""))</x:f>
      </x:c>
      <x:c r="P48" s="18" t="str">
        <x:f>IF('例_生成'!A48="","",'例_生成'!O48)</x:f>
      </x:c>
      <x:c r="Q48" s="18" t="str">
        <x:f>IF('例_生成'!A48="","",IF(AND(R48="入力OK",'例_生成'!L48="使用可",OR('例_生成'!D48="加工品",'例_生成'!D48="再利用端材")),'例_生成'!H48-'例_生成'!J48,0))</x:f>
      </x:c>
      <x:c r="R48" s="18" t="str">
        <x:f>IF('例_生成'!A48="","",IFERROR(IF(AND(OR('例_生成'!N48="",AND(ISNUMBER('例_生成'!N48),'例_生成'!N48&gt;0)),COUNTIF('例_生成'!$A$6:$A$65,'例_生成'!A48)=1,COUNTIF('例_原材'!$H$6:$H$35,'例_生成'!B48)=1,'例_生成'!C48=INDEX('例_原材'!$I$6:$I$35,MATCH('例_生成'!B48,'例_原材'!$H$6:$H$35,0)),INDEX('例_原材'!$R$6:$R$35,MATCH('例_生成'!B48,'例_原材'!$H$6:$H$35,0))="確認済",OR('例_生成'!D48="加工品",'例_生成'!D48="再利用端材",'例_生成'!D48="廃棄端材"),COUNT('例_生成'!E48:'例_生成'!H48)=4,'例_生成'!E48&gt;0,'例_生成'!F48&gt;0,'例_生成'!G48&gt;0,'例_生成'!H48&gt;0,MOD('例_生成'!H48,1)=0,'例_生成'!E48=INDEX('例_原材'!$E$6:$E$35,MATCH('例_生成'!B48,'例_原材'!$H$6:$H$35,0)),'例_生成'!F48=INDEX('例_原材'!$F$6:$F$35,MATCH('例_生成'!B48,'例_原材'!$H$6:$H$35,0)),'例_生成'!I48=INDEX('例_原材'!$K$6:$K$35,MATCH('例_生成'!B48,'例_原材'!$H$6:$H$35,0)),ISNUMBER('例_生成'!J48),'例_生成'!J48&gt;=0,'例_生成'!J48&lt;='例_生成'!H48,MOD('例_生成'!J48,1)=0,OR('例_生成'!J48=0,'例_生成'!K48&lt;&gt;""),OR(AND('例_生成'!D48="廃棄端材",'例_生成'!L48="廃棄",'例_生成'!J48=0),AND('例_生成'!D48&lt;&gt;"廃棄端材",'例_生成'!L48="使用可")),OR('例_生成'!M48="理論",'例_生成'!M48="実測",'例_生成'!M48="対象外"),OR('例_生成'!M48&lt;&gt;"実測",AND(ISNUMBER('例_生成'!N48),'例_生成'!N48&gt;0)),'例_生成'!P48&lt;&gt;"",'例_生成'!Q48&lt;&gt;"",'例_生成'!R48&lt;&gt;"",'例_生成'!S48&lt;&gt;"",'例_生成'!T48&lt;&gt;"",OR('例_生成'!O48="kg",'例_生成'!O48="m3",'例_生成'!O48="m2",'例_生成'!O48="本",'例_生成'!O48="枚",AND('例_生成'!O48="対象外",'例_生成'!D48="廃棄端材")),OR(INDEX('例_原材'!$B$6:$B$35,MATCH('例_生成'!B48,'例_原材'!$H$6:$H$35,0))&lt;&gt;"鋼材",AND(ISNUMBER(INDEX('例_原材'!$N$6:$N$35,MATCH('例_生成'!B48,'例_原材'!$H$6:$H$35,0))),INDEX('例_原材'!$N$6:$N$35,MATCH('例_生成'!B48,'例_原材'!$H$6:$H$35,0))&gt;0))),"入力OK","要確認"),"要確認"))</x:f>
      </x:c>
      <x:c r="S48" s="18" t="str">
        <x:f>IF('例_生成'!A48="","",'例_生成'!G48*'例_生成'!H48)</x:f>
      </x:c>
      <x:c r="T48" s="18" t="str">
        <x:f>IF('例_生成'!A48="","",'例_生成'!J48)</x:f>
      </x:c>
    </x:row>
    <x:row r="49" ht="38" customHeight="1">
      <x:c r="A49" s="4" t="str">
        <x:f>IF('例_生成'!A49="","",'例_生成'!A49)</x:f>
      </x:c>
      <x:c r="B49" s="4" t="str">
        <x:f>IF('例_生成'!A49="","",IFERROR(INDEX('例_原材'!$A$6:$A$35,MATCH('例_生成'!B49,'例_原材'!$H$6:$H$35,0)),""))</x:f>
      </x:c>
      <x:c r="C49" s="4" t="str">
        <x:f>IF('例_生成'!A49="","",IFERROR(INDEX('例_原材'!$C$6:$C$35,MATCH('例_生成'!B49,'例_原材'!$H$6:$H$35,0)),""))</x:f>
      </x:c>
      <x:c r="D49" s="4" t="str">
        <x:f>IF('例_生成'!A49="","",IFERROR(INDEX('例_原材'!$D$6:$D$35,MATCH('例_生成'!B49,'例_原材'!$H$6:$H$35,0)),""))</x:f>
      </x:c>
      <x:c r="E49" s="4" t="str">
        <x:f>IF('例_生成'!A49="","",'例_生成'!E49&amp;"×"&amp;'例_生成'!F49&amp;"×"&amp;'例_生成'!G49)</x:f>
      </x:c>
      <x:c r="F49" s="4" t="str">
        <x:f>IF('例_生成'!A49="","",'例_生成'!B49)</x:f>
      </x:c>
      <x:c r="G49" s="4" t="str">
        <x:f>IF('例_生成'!A49="","",'例_生成'!C49)</x:f>
      </x:c>
      <x:c r="H49" s="4" t="str">
        <x:f>IF('例_生成'!A49="","",'例_生成'!D49)</x:f>
      </x:c>
      <x:c r="I49" s="4" t="str">
        <x:f>IF('例_生成'!A49="","",'例_生成'!H49)</x:f>
      </x:c>
      <x:c r="J49" s="4" t="str">
        <x:f>IF('例_生成'!A49="","",'例_生成'!I49)</x:f>
      </x:c>
      <x:c r="K49" s="4" t="str">
        <x:f>IF('例_生成'!A49="","",IF(OR('例_生成'!D49="再利用端材",'例_生成'!D49="廃棄端材"),E49,"対象外"))</x:f>
      </x:c>
      <x:c r="L49" s="25" t="str">
        <x:f>IF('例_生成'!A49="","",IFERROR(IF(AND(INDEX('例_原材'!$B$6:$B$35,MATCH('例_生成'!B49,'例_原材'!$H$6:$H$35,0))="鋼材",ISNUMBER(INDEX('例_原材'!$N$6:$N$35,MATCH('例_生成'!B49,'例_原材'!$H$6:$H$35,0))),INDEX('例_原材'!$N$6:$N$35,MATCH('例_生成'!B49,'例_原材'!$H$6:$H$35,0))&gt;0),'例_生成'!G49/'設定'!$B$6*'例_生成'!H49*INDEX('例_原材'!$N$6:$N$35,MATCH('例_生成'!B49,'例_原材'!$H$6:$H$35,0)),""),""))</x:f>
      </x:c>
      <x:c r="M49" s="25" t="str">
        <x:f>IF('例_生成'!A49="","",IF(ISNUMBER('例_生成'!N49),'例_生成'!N49,""))</x:f>
      </x:c>
      <x:c r="N49" s="29" t="str">
        <x:f>IF('例_生成'!A49="","",IFERROR(IF(INDEX('例_原材'!$B$6:$B$35,MATCH('例_生成'!B49,'例_原材'!$H$6:$H$35,0))="木材",'例_生成'!E49*'例_生成'!F49*'例_生成'!G49*'例_生成'!H49/'設定'!$B$6^3,""),""))</x:f>
      </x:c>
      <x:c r="O49" s="33" t="str">
        <x:f>IF('例_生成'!A49="","",IFERROR(IF(INDEX('例_原材'!$B$6:$B$35,MATCH('例_生成'!B49,'例_原材'!$H$6:$H$35,0))="建材",'例_生成'!F49*'例_生成'!G49*'例_生成'!H49/'設定'!$B$6^2,""),""))</x:f>
      </x:c>
      <x:c r="P49" s="4" t="str">
        <x:f>IF('例_生成'!A49="","",'例_生成'!O49)</x:f>
      </x:c>
      <x:c r="Q49" s="4" t="str">
        <x:f>IF('例_生成'!A49="","",IF(AND(R49="入力OK",'例_生成'!L49="使用可",OR('例_生成'!D49="加工品",'例_生成'!D49="再利用端材")),'例_生成'!H49-'例_生成'!J49,0))</x:f>
      </x:c>
      <x:c r="R49" s="4" t="str">
        <x:f>IF('例_生成'!A49="","",IFERROR(IF(AND(OR('例_生成'!N49="",AND(ISNUMBER('例_生成'!N49),'例_生成'!N49&gt;0)),COUNTIF('例_生成'!$A$6:$A$65,'例_生成'!A49)=1,COUNTIF('例_原材'!$H$6:$H$35,'例_生成'!B49)=1,'例_生成'!C49=INDEX('例_原材'!$I$6:$I$35,MATCH('例_生成'!B49,'例_原材'!$H$6:$H$35,0)),INDEX('例_原材'!$R$6:$R$35,MATCH('例_生成'!B49,'例_原材'!$H$6:$H$35,0))="確認済",OR('例_生成'!D49="加工品",'例_生成'!D49="再利用端材",'例_生成'!D49="廃棄端材"),COUNT('例_生成'!E49:'例_生成'!H49)=4,'例_生成'!E49&gt;0,'例_生成'!F49&gt;0,'例_生成'!G49&gt;0,'例_生成'!H49&gt;0,MOD('例_生成'!H49,1)=0,'例_生成'!E49=INDEX('例_原材'!$E$6:$E$35,MATCH('例_生成'!B49,'例_原材'!$H$6:$H$35,0)),'例_生成'!F49=INDEX('例_原材'!$F$6:$F$35,MATCH('例_生成'!B49,'例_原材'!$H$6:$H$35,0)),'例_生成'!I49=INDEX('例_原材'!$K$6:$K$35,MATCH('例_生成'!B49,'例_原材'!$H$6:$H$35,0)),ISNUMBER('例_生成'!J49),'例_生成'!J49&gt;=0,'例_生成'!J49&lt;='例_生成'!H49,MOD('例_生成'!J49,1)=0,OR('例_生成'!J49=0,'例_生成'!K49&lt;&gt;""),OR(AND('例_生成'!D49="廃棄端材",'例_生成'!L49="廃棄",'例_生成'!J49=0),AND('例_生成'!D49&lt;&gt;"廃棄端材",'例_生成'!L49="使用可")),OR('例_生成'!M49="理論",'例_生成'!M49="実測",'例_生成'!M49="対象外"),OR('例_生成'!M49&lt;&gt;"実測",AND(ISNUMBER('例_生成'!N49),'例_生成'!N49&gt;0)),'例_生成'!P49&lt;&gt;"",'例_生成'!Q49&lt;&gt;"",'例_生成'!R49&lt;&gt;"",'例_生成'!S49&lt;&gt;"",'例_生成'!T49&lt;&gt;"",OR('例_生成'!O49="kg",'例_生成'!O49="m3",'例_生成'!O49="m2",'例_生成'!O49="本",'例_生成'!O49="枚",AND('例_生成'!O49="対象外",'例_生成'!D49="廃棄端材")),OR(INDEX('例_原材'!$B$6:$B$35,MATCH('例_生成'!B49,'例_原材'!$H$6:$H$35,0))&lt;&gt;"鋼材",AND(ISNUMBER(INDEX('例_原材'!$N$6:$N$35,MATCH('例_生成'!B49,'例_原材'!$H$6:$H$35,0))),INDEX('例_原材'!$N$6:$N$35,MATCH('例_生成'!B49,'例_原材'!$H$6:$H$35,0))&gt;0))),"入力OK","要確認"),"要確認"))</x:f>
      </x:c>
      <x:c r="S49" s="4" t="str">
        <x:f>IF('例_生成'!A49="","",'例_生成'!G49*'例_生成'!H49)</x:f>
      </x:c>
      <x:c r="T49" s="4" t="str">
        <x:f>IF('例_生成'!A49="","",'例_生成'!J49)</x:f>
      </x:c>
    </x:row>
    <x:row r="50" ht="38" customHeight="1">
      <x:c r="A50" s="18" t="str">
        <x:f>IF('例_生成'!A50="","",'例_生成'!A50)</x:f>
      </x:c>
      <x:c r="B50" s="18" t="str">
        <x:f>IF('例_生成'!A50="","",IFERROR(INDEX('例_原材'!$A$6:$A$35,MATCH('例_生成'!B50,'例_原材'!$H$6:$H$35,0)),""))</x:f>
      </x:c>
      <x:c r="C50" s="18" t="str">
        <x:f>IF('例_生成'!A50="","",IFERROR(INDEX('例_原材'!$C$6:$C$35,MATCH('例_生成'!B50,'例_原材'!$H$6:$H$35,0)),""))</x:f>
      </x:c>
      <x:c r="D50" s="18" t="str">
        <x:f>IF('例_生成'!A50="","",IFERROR(INDEX('例_原材'!$D$6:$D$35,MATCH('例_生成'!B50,'例_原材'!$H$6:$H$35,0)),""))</x:f>
      </x:c>
      <x:c r="E50" s="18" t="str">
        <x:f>IF('例_生成'!A50="","",'例_生成'!E50&amp;"×"&amp;'例_生成'!F50&amp;"×"&amp;'例_生成'!G50)</x:f>
      </x:c>
      <x:c r="F50" s="18" t="str">
        <x:f>IF('例_生成'!A50="","",'例_生成'!B50)</x:f>
      </x:c>
      <x:c r="G50" s="18" t="str">
        <x:f>IF('例_生成'!A50="","",'例_生成'!C50)</x:f>
      </x:c>
      <x:c r="H50" s="18" t="str">
        <x:f>IF('例_生成'!A50="","",'例_生成'!D50)</x:f>
      </x:c>
      <x:c r="I50" s="18" t="str">
        <x:f>IF('例_生成'!A50="","",'例_生成'!H50)</x:f>
      </x:c>
      <x:c r="J50" s="18" t="str">
        <x:f>IF('例_生成'!A50="","",'例_生成'!I50)</x:f>
      </x:c>
      <x:c r="K50" s="18" t="str">
        <x:f>IF('例_生成'!A50="","",IF(OR('例_生成'!D50="再利用端材",'例_生成'!D50="廃棄端材"),E50,"対象外"))</x:f>
      </x:c>
      <x:c r="L50" s="24" t="str">
        <x:f>IF('例_生成'!A50="","",IFERROR(IF(AND(INDEX('例_原材'!$B$6:$B$35,MATCH('例_生成'!B50,'例_原材'!$H$6:$H$35,0))="鋼材",ISNUMBER(INDEX('例_原材'!$N$6:$N$35,MATCH('例_生成'!B50,'例_原材'!$H$6:$H$35,0))),INDEX('例_原材'!$N$6:$N$35,MATCH('例_生成'!B50,'例_原材'!$H$6:$H$35,0))&gt;0),'例_生成'!G50/'設定'!$B$6*'例_生成'!H50*INDEX('例_原材'!$N$6:$N$35,MATCH('例_生成'!B50,'例_原材'!$H$6:$H$35,0)),""),""))</x:f>
      </x:c>
      <x:c r="M50" s="24" t="str">
        <x:f>IF('例_生成'!A50="","",IF(ISNUMBER('例_生成'!N50),'例_生成'!N50,""))</x:f>
      </x:c>
      <x:c r="N50" s="28" t="str">
        <x:f>IF('例_生成'!A50="","",IFERROR(IF(INDEX('例_原材'!$B$6:$B$35,MATCH('例_生成'!B50,'例_原材'!$H$6:$H$35,0))="木材",'例_生成'!E50*'例_生成'!F50*'例_生成'!G50*'例_生成'!H50/'設定'!$B$6^3,""),""))</x:f>
      </x:c>
      <x:c r="O50" s="32" t="str">
        <x:f>IF('例_生成'!A50="","",IFERROR(IF(INDEX('例_原材'!$B$6:$B$35,MATCH('例_生成'!B50,'例_原材'!$H$6:$H$35,0))="建材",'例_生成'!F50*'例_生成'!G50*'例_生成'!H50/'設定'!$B$6^2,""),""))</x:f>
      </x:c>
      <x:c r="P50" s="18" t="str">
        <x:f>IF('例_生成'!A50="","",'例_生成'!O50)</x:f>
      </x:c>
      <x:c r="Q50" s="18" t="str">
        <x:f>IF('例_生成'!A50="","",IF(AND(R50="入力OK",'例_生成'!L50="使用可",OR('例_生成'!D50="加工品",'例_生成'!D50="再利用端材")),'例_生成'!H50-'例_生成'!J50,0))</x:f>
      </x:c>
      <x:c r="R50" s="18" t="str">
        <x:f>IF('例_生成'!A50="","",IFERROR(IF(AND(OR('例_生成'!N50="",AND(ISNUMBER('例_生成'!N50),'例_生成'!N50&gt;0)),COUNTIF('例_生成'!$A$6:$A$65,'例_生成'!A50)=1,COUNTIF('例_原材'!$H$6:$H$35,'例_生成'!B50)=1,'例_生成'!C50=INDEX('例_原材'!$I$6:$I$35,MATCH('例_生成'!B50,'例_原材'!$H$6:$H$35,0)),INDEX('例_原材'!$R$6:$R$35,MATCH('例_生成'!B50,'例_原材'!$H$6:$H$35,0))="確認済",OR('例_生成'!D50="加工品",'例_生成'!D50="再利用端材",'例_生成'!D50="廃棄端材"),COUNT('例_生成'!E50:'例_生成'!H50)=4,'例_生成'!E50&gt;0,'例_生成'!F50&gt;0,'例_生成'!G50&gt;0,'例_生成'!H50&gt;0,MOD('例_生成'!H50,1)=0,'例_生成'!E50=INDEX('例_原材'!$E$6:$E$35,MATCH('例_生成'!B50,'例_原材'!$H$6:$H$35,0)),'例_生成'!F50=INDEX('例_原材'!$F$6:$F$35,MATCH('例_生成'!B50,'例_原材'!$H$6:$H$35,0)),'例_生成'!I50=INDEX('例_原材'!$K$6:$K$35,MATCH('例_生成'!B50,'例_原材'!$H$6:$H$35,0)),ISNUMBER('例_生成'!J50),'例_生成'!J50&gt;=0,'例_生成'!J50&lt;='例_生成'!H50,MOD('例_生成'!J50,1)=0,OR('例_生成'!J50=0,'例_生成'!K50&lt;&gt;""),OR(AND('例_生成'!D50="廃棄端材",'例_生成'!L50="廃棄",'例_生成'!J50=0),AND('例_生成'!D50&lt;&gt;"廃棄端材",'例_生成'!L50="使用可")),OR('例_生成'!M50="理論",'例_生成'!M50="実測",'例_生成'!M50="対象外"),OR('例_生成'!M50&lt;&gt;"実測",AND(ISNUMBER('例_生成'!N50),'例_生成'!N50&gt;0)),'例_生成'!P50&lt;&gt;"",'例_生成'!Q50&lt;&gt;"",'例_生成'!R50&lt;&gt;"",'例_生成'!S50&lt;&gt;"",'例_生成'!T50&lt;&gt;"",OR('例_生成'!O50="kg",'例_生成'!O50="m3",'例_生成'!O50="m2",'例_生成'!O50="本",'例_生成'!O50="枚",AND('例_生成'!O50="対象外",'例_生成'!D50="廃棄端材")),OR(INDEX('例_原材'!$B$6:$B$35,MATCH('例_生成'!B50,'例_原材'!$H$6:$H$35,0))&lt;&gt;"鋼材",AND(ISNUMBER(INDEX('例_原材'!$N$6:$N$35,MATCH('例_生成'!B50,'例_原材'!$H$6:$H$35,0))),INDEX('例_原材'!$N$6:$N$35,MATCH('例_生成'!B50,'例_原材'!$H$6:$H$35,0))&gt;0))),"入力OK","要確認"),"要確認"))</x:f>
      </x:c>
      <x:c r="S50" s="18" t="str">
        <x:f>IF('例_生成'!A50="","",'例_生成'!G50*'例_生成'!H50)</x:f>
      </x:c>
      <x:c r="T50" s="18" t="str">
        <x:f>IF('例_生成'!A50="","",'例_生成'!J50)</x:f>
      </x:c>
    </x:row>
    <x:row r="51" ht="38" customHeight="1">
      <x:c r="A51" s="4" t="str">
        <x:f>IF('例_生成'!A51="","",'例_生成'!A51)</x:f>
      </x:c>
      <x:c r="B51" s="4" t="str">
        <x:f>IF('例_生成'!A51="","",IFERROR(INDEX('例_原材'!$A$6:$A$35,MATCH('例_生成'!B51,'例_原材'!$H$6:$H$35,0)),""))</x:f>
      </x:c>
      <x:c r="C51" s="4" t="str">
        <x:f>IF('例_生成'!A51="","",IFERROR(INDEX('例_原材'!$C$6:$C$35,MATCH('例_生成'!B51,'例_原材'!$H$6:$H$35,0)),""))</x:f>
      </x:c>
      <x:c r="D51" s="4" t="str">
        <x:f>IF('例_生成'!A51="","",IFERROR(INDEX('例_原材'!$D$6:$D$35,MATCH('例_生成'!B51,'例_原材'!$H$6:$H$35,0)),""))</x:f>
      </x:c>
      <x:c r="E51" s="4" t="str">
        <x:f>IF('例_生成'!A51="","",'例_生成'!E51&amp;"×"&amp;'例_生成'!F51&amp;"×"&amp;'例_生成'!G51)</x:f>
      </x:c>
      <x:c r="F51" s="4" t="str">
        <x:f>IF('例_生成'!A51="","",'例_生成'!B51)</x:f>
      </x:c>
      <x:c r="G51" s="4" t="str">
        <x:f>IF('例_生成'!A51="","",'例_生成'!C51)</x:f>
      </x:c>
      <x:c r="H51" s="4" t="str">
        <x:f>IF('例_生成'!A51="","",'例_生成'!D51)</x:f>
      </x:c>
      <x:c r="I51" s="4" t="str">
        <x:f>IF('例_生成'!A51="","",'例_生成'!H51)</x:f>
      </x:c>
      <x:c r="J51" s="4" t="str">
        <x:f>IF('例_生成'!A51="","",'例_生成'!I51)</x:f>
      </x:c>
      <x:c r="K51" s="4" t="str">
        <x:f>IF('例_生成'!A51="","",IF(OR('例_生成'!D51="再利用端材",'例_生成'!D51="廃棄端材"),E51,"対象外"))</x:f>
      </x:c>
      <x:c r="L51" s="25" t="str">
        <x:f>IF('例_生成'!A51="","",IFERROR(IF(AND(INDEX('例_原材'!$B$6:$B$35,MATCH('例_生成'!B51,'例_原材'!$H$6:$H$35,0))="鋼材",ISNUMBER(INDEX('例_原材'!$N$6:$N$35,MATCH('例_生成'!B51,'例_原材'!$H$6:$H$35,0))),INDEX('例_原材'!$N$6:$N$35,MATCH('例_生成'!B51,'例_原材'!$H$6:$H$35,0))&gt;0),'例_生成'!G51/'設定'!$B$6*'例_生成'!H51*INDEX('例_原材'!$N$6:$N$35,MATCH('例_生成'!B51,'例_原材'!$H$6:$H$35,0)),""),""))</x:f>
      </x:c>
      <x:c r="M51" s="25" t="str">
        <x:f>IF('例_生成'!A51="","",IF(ISNUMBER('例_生成'!N51),'例_生成'!N51,""))</x:f>
      </x:c>
      <x:c r="N51" s="29" t="str">
        <x:f>IF('例_生成'!A51="","",IFERROR(IF(INDEX('例_原材'!$B$6:$B$35,MATCH('例_生成'!B51,'例_原材'!$H$6:$H$35,0))="木材",'例_生成'!E51*'例_生成'!F51*'例_生成'!G51*'例_生成'!H51/'設定'!$B$6^3,""),""))</x:f>
      </x:c>
      <x:c r="O51" s="33" t="str">
        <x:f>IF('例_生成'!A51="","",IFERROR(IF(INDEX('例_原材'!$B$6:$B$35,MATCH('例_生成'!B51,'例_原材'!$H$6:$H$35,0))="建材",'例_生成'!F51*'例_生成'!G51*'例_生成'!H51/'設定'!$B$6^2,""),""))</x:f>
      </x:c>
      <x:c r="P51" s="4" t="str">
        <x:f>IF('例_生成'!A51="","",'例_生成'!O51)</x:f>
      </x:c>
      <x:c r="Q51" s="4" t="str">
        <x:f>IF('例_生成'!A51="","",IF(AND(R51="入力OK",'例_生成'!L51="使用可",OR('例_生成'!D51="加工品",'例_生成'!D51="再利用端材")),'例_生成'!H51-'例_生成'!J51,0))</x:f>
      </x:c>
      <x:c r="R51" s="4" t="str">
        <x:f>IF('例_生成'!A51="","",IFERROR(IF(AND(OR('例_生成'!N51="",AND(ISNUMBER('例_生成'!N51),'例_生成'!N51&gt;0)),COUNTIF('例_生成'!$A$6:$A$65,'例_生成'!A51)=1,COUNTIF('例_原材'!$H$6:$H$35,'例_生成'!B51)=1,'例_生成'!C51=INDEX('例_原材'!$I$6:$I$35,MATCH('例_生成'!B51,'例_原材'!$H$6:$H$35,0)),INDEX('例_原材'!$R$6:$R$35,MATCH('例_生成'!B51,'例_原材'!$H$6:$H$35,0))="確認済",OR('例_生成'!D51="加工品",'例_生成'!D51="再利用端材",'例_生成'!D51="廃棄端材"),COUNT('例_生成'!E51:'例_生成'!H51)=4,'例_生成'!E51&gt;0,'例_生成'!F51&gt;0,'例_生成'!G51&gt;0,'例_生成'!H51&gt;0,MOD('例_生成'!H51,1)=0,'例_生成'!E51=INDEX('例_原材'!$E$6:$E$35,MATCH('例_生成'!B51,'例_原材'!$H$6:$H$35,0)),'例_生成'!F51=INDEX('例_原材'!$F$6:$F$35,MATCH('例_生成'!B51,'例_原材'!$H$6:$H$35,0)),'例_生成'!I51=INDEX('例_原材'!$K$6:$K$35,MATCH('例_生成'!B51,'例_原材'!$H$6:$H$35,0)),ISNUMBER('例_生成'!J51),'例_生成'!J51&gt;=0,'例_生成'!J51&lt;='例_生成'!H51,MOD('例_生成'!J51,1)=0,OR('例_生成'!J51=0,'例_生成'!K51&lt;&gt;""),OR(AND('例_生成'!D51="廃棄端材",'例_生成'!L51="廃棄",'例_生成'!J51=0),AND('例_生成'!D51&lt;&gt;"廃棄端材",'例_生成'!L51="使用可")),OR('例_生成'!M51="理論",'例_生成'!M51="実測",'例_生成'!M51="対象外"),OR('例_生成'!M51&lt;&gt;"実測",AND(ISNUMBER('例_生成'!N51),'例_生成'!N51&gt;0)),'例_生成'!P51&lt;&gt;"",'例_生成'!Q51&lt;&gt;"",'例_生成'!R51&lt;&gt;"",'例_生成'!S51&lt;&gt;"",'例_生成'!T51&lt;&gt;"",OR('例_生成'!O51="kg",'例_生成'!O51="m3",'例_生成'!O51="m2",'例_生成'!O51="本",'例_生成'!O51="枚",AND('例_生成'!O51="対象外",'例_生成'!D51="廃棄端材")),OR(INDEX('例_原材'!$B$6:$B$35,MATCH('例_生成'!B51,'例_原材'!$H$6:$H$35,0))&lt;&gt;"鋼材",AND(ISNUMBER(INDEX('例_原材'!$N$6:$N$35,MATCH('例_生成'!B51,'例_原材'!$H$6:$H$35,0))),INDEX('例_原材'!$N$6:$N$35,MATCH('例_生成'!B51,'例_原材'!$H$6:$H$35,0))&gt;0))),"入力OK","要確認"),"要確認"))</x:f>
      </x:c>
      <x:c r="S51" s="4" t="str">
        <x:f>IF('例_生成'!A51="","",'例_生成'!G51*'例_生成'!H51)</x:f>
      </x:c>
      <x:c r="T51" s="4" t="str">
        <x:f>IF('例_生成'!A51="","",'例_生成'!J51)</x:f>
      </x:c>
    </x:row>
    <x:row r="52" ht="38" customHeight="1">
      <x:c r="A52" s="18" t="str">
        <x:f>IF('例_生成'!A52="","",'例_生成'!A52)</x:f>
      </x:c>
      <x:c r="B52" s="18" t="str">
        <x:f>IF('例_生成'!A52="","",IFERROR(INDEX('例_原材'!$A$6:$A$35,MATCH('例_生成'!B52,'例_原材'!$H$6:$H$35,0)),""))</x:f>
      </x:c>
      <x:c r="C52" s="18" t="str">
        <x:f>IF('例_生成'!A52="","",IFERROR(INDEX('例_原材'!$C$6:$C$35,MATCH('例_生成'!B52,'例_原材'!$H$6:$H$35,0)),""))</x:f>
      </x:c>
      <x:c r="D52" s="18" t="str">
        <x:f>IF('例_生成'!A52="","",IFERROR(INDEX('例_原材'!$D$6:$D$35,MATCH('例_生成'!B52,'例_原材'!$H$6:$H$35,0)),""))</x:f>
      </x:c>
      <x:c r="E52" s="18" t="str">
        <x:f>IF('例_生成'!A52="","",'例_生成'!E52&amp;"×"&amp;'例_生成'!F52&amp;"×"&amp;'例_生成'!G52)</x:f>
      </x:c>
      <x:c r="F52" s="18" t="str">
        <x:f>IF('例_生成'!A52="","",'例_生成'!B52)</x:f>
      </x:c>
      <x:c r="G52" s="18" t="str">
        <x:f>IF('例_生成'!A52="","",'例_生成'!C52)</x:f>
      </x:c>
      <x:c r="H52" s="18" t="str">
        <x:f>IF('例_生成'!A52="","",'例_生成'!D52)</x:f>
      </x:c>
      <x:c r="I52" s="18" t="str">
        <x:f>IF('例_生成'!A52="","",'例_生成'!H52)</x:f>
      </x:c>
      <x:c r="J52" s="18" t="str">
        <x:f>IF('例_生成'!A52="","",'例_生成'!I52)</x:f>
      </x:c>
      <x:c r="K52" s="18" t="str">
        <x:f>IF('例_生成'!A52="","",IF(OR('例_生成'!D52="再利用端材",'例_生成'!D52="廃棄端材"),E52,"対象外"))</x:f>
      </x:c>
      <x:c r="L52" s="24" t="str">
        <x:f>IF('例_生成'!A52="","",IFERROR(IF(AND(INDEX('例_原材'!$B$6:$B$35,MATCH('例_生成'!B52,'例_原材'!$H$6:$H$35,0))="鋼材",ISNUMBER(INDEX('例_原材'!$N$6:$N$35,MATCH('例_生成'!B52,'例_原材'!$H$6:$H$35,0))),INDEX('例_原材'!$N$6:$N$35,MATCH('例_生成'!B52,'例_原材'!$H$6:$H$35,0))&gt;0),'例_生成'!G52/'設定'!$B$6*'例_生成'!H52*INDEX('例_原材'!$N$6:$N$35,MATCH('例_生成'!B52,'例_原材'!$H$6:$H$35,0)),""),""))</x:f>
      </x:c>
      <x:c r="M52" s="24" t="str">
        <x:f>IF('例_生成'!A52="","",IF(ISNUMBER('例_生成'!N52),'例_生成'!N52,""))</x:f>
      </x:c>
      <x:c r="N52" s="28" t="str">
        <x:f>IF('例_生成'!A52="","",IFERROR(IF(INDEX('例_原材'!$B$6:$B$35,MATCH('例_生成'!B52,'例_原材'!$H$6:$H$35,0))="木材",'例_生成'!E52*'例_生成'!F52*'例_生成'!G52*'例_生成'!H52/'設定'!$B$6^3,""),""))</x:f>
      </x:c>
      <x:c r="O52" s="32" t="str">
        <x:f>IF('例_生成'!A52="","",IFERROR(IF(INDEX('例_原材'!$B$6:$B$35,MATCH('例_生成'!B52,'例_原材'!$H$6:$H$35,0))="建材",'例_生成'!F52*'例_生成'!G52*'例_生成'!H52/'設定'!$B$6^2,""),""))</x:f>
      </x:c>
      <x:c r="P52" s="18" t="str">
        <x:f>IF('例_生成'!A52="","",'例_生成'!O52)</x:f>
      </x:c>
      <x:c r="Q52" s="18" t="str">
        <x:f>IF('例_生成'!A52="","",IF(AND(R52="入力OK",'例_生成'!L52="使用可",OR('例_生成'!D52="加工品",'例_生成'!D52="再利用端材")),'例_生成'!H52-'例_生成'!J52,0))</x:f>
      </x:c>
      <x:c r="R52" s="18" t="str">
        <x:f>IF('例_生成'!A52="","",IFERROR(IF(AND(OR('例_生成'!N52="",AND(ISNUMBER('例_生成'!N52),'例_生成'!N52&gt;0)),COUNTIF('例_生成'!$A$6:$A$65,'例_生成'!A52)=1,COUNTIF('例_原材'!$H$6:$H$35,'例_生成'!B52)=1,'例_生成'!C52=INDEX('例_原材'!$I$6:$I$35,MATCH('例_生成'!B52,'例_原材'!$H$6:$H$35,0)),INDEX('例_原材'!$R$6:$R$35,MATCH('例_生成'!B52,'例_原材'!$H$6:$H$35,0))="確認済",OR('例_生成'!D52="加工品",'例_生成'!D52="再利用端材",'例_生成'!D52="廃棄端材"),COUNT('例_生成'!E52:'例_生成'!H52)=4,'例_生成'!E52&gt;0,'例_生成'!F52&gt;0,'例_生成'!G52&gt;0,'例_生成'!H52&gt;0,MOD('例_生成'!H52,1)=0,'例_生成'!E52=INDEX('例_原材'!$E$6:$E$35,MATCH('例_生成'!B52,'例_原材'!$H$6:$H$35,0)),'例_生成'!F52=INDEX('例_原材'!$F$6:$F$35,MATCH('例_生成'!B52,'例_原材'!$H$6:$H$35,0)),'例_生成'!I52=INDEX('例_原材'!$K$6:$K$35,MATCH('例_生成'!B52,'例_原材'!$H$6:$H$35,0)),ISNUMBER('例_生成'!J52),'例_生成'!J52&gt;=0,'例_生成'!J52&lt;='例_生成'!H52,MOD('例_生成'!J52,1)=0,OR('例_生成'!J52=0,'例_生成'!K52&lt;&gt;""),OR(AND('例_生成'!D52="廃棄端材",'例_生成'!L52="廃棄",'例_生成'!J52=0),AND('例_生成'!D52&lt;&gt;"廃棄端材",'例_生成'!L52="使用可")),OR('例_生成'!M52="理論",'例_生成'!M52="実測",'例_生成'!M52="対象外"),OR('例_生成'!M52&lt;&gt;"実測",AND(ISNUMBER('例_生成'!N52),'例_生成'!N52&gt;0)),'例_生成'!P52&lt;&gt;"",'例_生成'!Q52&lt;&gt;"",'例_生成'!R52&lt;&gt;"",'例_生成'!S52&lt;&gt;"",'例_生成'!T52&lt;&gt;"",OR('例_生成'!O52="kg",'例_生成'!O52="m3",'例_生成'!O52="m2",'例_生成'!O52="本",'例_生成'!O52="枚",AND('例_生成'!O52="対象外",'例_生成'!D52="廃棄端材")),OR(INDEX('例_原材'!$B$6:$B$35,MATCH('例_生成'!B52,'例_原材'!$H$6:$H$35,0))&lt;&gt;"鋼材",AND(ISNUMBER(INDEX('例_原材'!$N$6:$N$35,MATCH('例_生成'!B52,'例_原材'!$H$6:$H$35,0))),INDEX('例_原材'!$N$6:$N$35,MATCH('例_生成'!B52,'例_原材'!$H$6:$H$35,0))&gt;0))),"入力OK","要確認"),"要確認"))</x:f>
      </x:c>
      <x:c r="S52" s="18" t="str">
        <x:f>IF('例_生成'!A52="","",'例_生成'!G52*'例_生成'!H52)</x:f>
      </x:c>
      <x:c r="T52" s="18" t="str">
        <x:f>IF('例_生成'!A52="","",'例_生成'!J52)</x:f>
      </x:c>
    </x:row>
    <x:row r="53" ht="38" customHeight="1">
      <x:c r="A53" s="4" t="str">
        <x:f>IF('例_生成'!A53="","",'例_生成'!A53)</x:f>
      </x:c>
      <x:c r="B53" s="4" t="str">
        <x:f>IF('例_生成'!A53="","",IFERROR(INDEX('例_原材'!$A$6:$A$35,MATCH('例_生成'!B53,'例_原材'!$H$6:$H$35,0)),""))</x:f>
      </x:c>
      <x:c r="C53" s="4" t="str">
        <x:f>IF('例_生成'!A53="","",IFERROR(INDEX('例_原材'!$C$6:$C$35,MATCH('例_生成'!B53,'例_原材'!$H$6:$H$35,0)),""))</x:f>
      </x:c>
      <x:c r="D53" s="4" t="str">
        <x:f>IF('例_生成'!A53="","",IFERROR(INDEX('例_原材'!$D$6:$D$35,MATCH('例_生成'!B53,'例_原材'!$H$6:$H$35,0)),""))</x:f>
      </x:c>
      <x:c r="E53" s="4" t="str">
        <x:f>IF('例_生成'!A53="","",'例_生成'!E53&amp;"×"&amp;'例_生成'!F53&amp;"×"&amp;'例_生成'!G53)</x:f>
      </x:c>
      <x:c r="F53" s="4" t="str">
        <x:f>IF('例_生成'!A53="","",'例_生成'!B53)</x:f>
      </x:c>
      <x:c r="G53" s="4" t="str">
        <x:f>IF('例_生成'!A53="","",'例_生成'!C53)</x:f>
      </x:c>
      <x:c r="H53" s="4" t="str">
        <x:f>IF('例_生成'!A53="","",'例_生成'!D53)</x:f>
      </x:c>
      <x:c r="I53" s="4" t="str">
        <x:f>IF('例_生成'!A53="","",'例_生成'!H53)</x:f>
      </x:c>
      <x:c r="J53" s="4" t="str">
        <x:f>IF('例_生成'!A53="","",'例_生成'!I53)</x:f>
      </x:c>
      <x:c r="K53" s="4" t="str">
        <x:f>IF('例_生成'!A53="","",IF(OR('例_生成'!D53="再利用端材",'例_生成'!D53="廃棄端材"),E53,"対象外"))</x:f>
      </x:c>
      <x:c r="L53" s="25" t="str">
        <x:f>IF('例_生成'!A53="","",IFERROR(IF(AND(INDEX('例_原材'!$B$6:$B$35,MATCH('例_生成'!B53,'例_原材'!$H$6:$H$35,0))="鋼材",ISNUMBER(INDEX('例_原材'!$N$6:$N$35,MATCH('例_生成'!B53,'例_原材'!$H$6:$H$35,0))),INDEX('例_原材'!$N$6:$N$35,MATCH('例_生成'!B53,'例_原材'!$H$6:$H$35,0))&gt;0),'例_生成'!G53/'設定'!$B$6*'例_生成'!H53*INDEX('例_原材'!$N$6:$N$35,MATCH('例_生成'!B53,'例_原材'!$H$6:$H$35,0)),""),""))</x:f>
      </x:c>
      <x:c r="M53" s="25" t="str">
        <x:f>IF('例_生成'!A53="","",IF(ISNUMBER('例_生成'!N53),'例_生成'!N53,""))</x:f>
      </x:c>
      <x:c r="N53" s="29" t="str">
        <x:f>IF('例_生成'!A53="","",IFERROR(IF(INDEX('例_原材'!$B$6:$B$35,MATCH('例_生成'!B53,'例_原材'!$H$6:$H$35,0))="木材",'例_生成'!E53*'例_生成'!F53*'例_生成'!G53*'例_生成'!H53/'設定'!$B$6^3,""),""))</x:f>
      </x:c>
      <x:c r="O53" s="33" t="str">
        <x:f>IF('例_生成'!A53="","",IFERROR(IF(INDEX('例_原材'!$B$6:$B$35,MATCH('例_生成'!B53,'例_原材'!$H$6:$H$35,0))="建材",'例_生成'!F53*'例_生成'!G53*'例_生成'!H53/'設定'!$B$6^2,""),""))</x:f>
      </x:c>
      <x:c r="P53" s="4" t="str">
        <x:f>IF('例_生成'!A53="","",'例_生成'!O53)</x:f>
      </x:c>
      <x:c r="Q53" s="4" t="str">
        <x:f>IF('例_生成'!A53="","",IF(AND(R53="入力OK",'例_生成'!L53="使用可",OR('例_生成'!D53="加工品",'例_生成'!D53="再利用端材")),'例_生成'!H53-'例_生成'!J53,0))</x:f>
      </x:c>
      <x:c r="R53" s="4" t="str">
        <x:f>IF('例_生成'!A53="","",IFERROR(IF(AND(OR('例_生成'!N53="",AND(ISNUMBER('例_生成'!N53),'例_生成'!N53&gt;0)),COUNTIF('例_生成'!$A$6:$A$65,'例_生成'!A53)=1,COUNTIF('例_原材'!$H$6:$H$35,'例_生成'!B53)=1,'例_生成'!C53=INDEX('例_原材'!$I$6:$I$35,MATCH('例_生成'!B53,'例_原材'!$H$6:$H$35,0)),INDEX('例_原材'!$R$6:$R$35,MATCH('例_生成'!B53,'例_原材'!$H$6:$H$35,0))="確認済",OR('例_生成'!D53="加工品",'例_生成'!D53="再利用端材",'例_生成'!D53="廃棄端材"),COUNT('例_生成'!E53:'例_生成'!H53)=4,'例_生成'!E53&gt;0,'例_生成'!F53&gt;0,'例_生成'!G53&gt;0,'例_生成'!H53&gt;0,MOD('例_生成'!H53,1)=0,'例_生成'!E53=INDEX('例_原材'!$E$6:$E$35,MATCH('例_生成'!B53,'例_原材'!$H$6:$H$35,0)),'例_生成'!F53=INDEX('例_原材'!$F$6:$F$35,MATCH('例_生成'!B53,'例_原材'!$H$6:$H$35,0)),'例_生成'!I53=INDEX('例_原材'!$K$6:$K$35,MATCH('例_生成'!B53,'例_原材'!$H$6:$H$35,0)),ISNUMBER('例_生成'!J53),'例_生成'!J53&gt;=0,'例_生成'!J53&lt;='例_生成'!H53,MOD('例_生成'!J53,1)=0,OR('例_生成'!J53=0,'例_生成'!K53&lt;&gt;""),OR(AND('例_生成'!D53="廃棄端材",'例_生成'!L53="廃棄",'例_生成'!J53=0),AND('例_生成'!D53&lt;&gt;"廃棄端材",'例_生成'!L53="使用可")),OR('例_生成'!M53="理論",'例_生成'!M53="実測",'例_生成'!M53="対象外"),OR('例_生成'!M53&lt;&gt;"実測",AND(ISNUMBER('例_生成'!N53),'例_生成'!N53&gt;0)),'例_生成'!P53&lt;&gt;"",'例_生成'!Q53&lt;&gt;"",'例_生成'!R53&lt;&gt;"",'例_生成'!S53&lt;&gt;"",'例_生成'!T53&lt;&gt;"",OR('例_生成'!O53="kg",'例_生成'!O53="m3",'例_生成'!O53="m2",'例_生成'!O53="本",'例_生成'!O53="枚",AND('例_生成'!O53="対象外",'例_生成'!D53="廃棄端材")),OR(INDEX('例_原材'!$B$6:$B$35,MATCH('例_生成'!B53,'例_原材'!$H$6:$H$35,0))&lt;&gt;"鋼材",AND(ISNUMBER(INDEX('例_原材'!$N$6:$N$35,MATCH('例_生成'!B53,'例_原材'!$H$6:$H$35,0))),INDEX('例_原材'!$N$6:$N$35,MATCH('例_生成'!B53,'例_原材'!$H$6:$H$35,0))&gt;0))),"入力OK","要確認"),"要確認"))</x:f>
      </x:c>
      <x:c r="S53" s="4" t="str">
        <x:f>IF('例_生成'!A53="","",'例_生成'!G53*'例_生成'!H53)</x:f>
      </x:c>
      <x:c r="T53" s="4" t="str">
        <x:f>IF('例_生成'!A53="","",'例_生成'!J53)</x:f>
      </x:c>
    </x:row>
    <x:row r="54" ht="38" customHeight="1">
      <x:c r="A54" s="18" t="str">
        <x:f>IF('例_生成'!A54="","",'例_生成'!A54)</x:f>
      </x:c>
      <x:c r="B54" s="18" t="str">
        <x:f>IF('例_生成'!A54="","",IFERROR(INDEX('例_原材'!$A$6:$A$35,MATCH('例_生成'!B54,'例_原材'!$H$6:$H$35,0)),""))</x:f>
      </x:c>
      <x:c r="C54" s="18" t="str">
        <x:f>IF('例_生成'!A54="","",IFERROR(INDEX('例_原材'!$C$6:$C$35,MATCH('例_生成'!B54,'例_原材'!$H$6:$H$35,0)),""))</x:f>
      </x:c>
      <x:c r="D54" s="18" t="str">
        <x:f>IF('例_生成'!A54="","",IFERROR(INDEX('例_原材'!$D$6:$D$35,MATCH('例_生成'!B54,'例_原材'!$H$6:$H$35,0)),""))</x:f>
      </x:c>
      <x:c r="E54" s="18" t="str">
        <x:f>IF('例_生成'!A54="","",'例_生成'!E54&amp;"×"&amp;'例_生成'!F54&amp;"×"&amp;'例_生成'!G54)</x:f>
      </x:c>
      <x:c r="F54" s="18" t="str">
        <x:f>IF('例_生成'!A54="","",'例_生成'!B54)</x:f>
      </x:c>
      <x:c r="G54" s="18" t="str">
        <x:f>IF('例_生成'!A54="","",'例_生成'!C54)</x:f>
      </x:c>
      <x:c r="H54" s="18" t="str">
        <x:f>IF('例_生成'!A54="","",'例_生成'!D54)</x:f>
      </x:c>
      <x:c r="I54" s="18" t="str">
        <x:f>IF('例_生成'!A54="","",'例_生成'!H54)</x:f>
      </x:c>
      <x:c r="J54" s="18" t="str">
        <x:f>IF('例_生成'!A54="","",'例_生成'!I54)</x:f>
      </x:c>
      <x:c r="K54" s="18" t="str">
        <x:f>IF('例_生成'!A54="","",IF(OR('例_生成'!D54="再利用端材",'例_生成'!D54="廃棄端材"),E54,"対象外"))</x:f>
      </x:c>
      <x:c r="L54" s="24" t="str">
        <x:f>IF('例_生成'!A54="","",IFERROR(IF(AND(INDEX('例_原材'!$B$6:$B$35,MATCH('例_生成'!B54,'例_原材'!$H$6:$H$35,0))="鋼材",ISNUMBER(INDEX('例_原材'!$N$6:$N$35,MATCH('例_生成'!B54,'例_原材'!$H$6:$H$35,0))),INDEX('例_原材'!$N$6:$N$35,MATCH('例_生成'!B54,'例_原材'!$H$6:$H$35,0))&gt;0),'例_生成'!G54/'設定'!$B$6*'例_生成'!H54*INDEX('例_原材'!$N$6:$N$35,MATCH('例_生成'!B54,'例_原材'!$H$6:$H$35,0)),""),""))</x:f>
      </x:c>
      <x:c r="M54" s="24" t="str">
        <x:f>IF('例_生成'!A54="","",IF(ISNUMBER('例_生成'!N54),'例_生成'!N54,""))</x:f>
      </x:c>
      <x:c r="N54" s="28" t="str">
        <x:f>IF('例_生成'!A54="","",IFERROR(IF(INDEX('例_原材'!$B$6:$B$35,MATCH('例_生成'!B54,'例_原材'!$H$6:$H$35,0))="木材",'例_生成'!E54*'例_生成'!F54*'例_生成'!G54*'例_生成'!H54/'設定'!$B$6^3,""),""))</x:f>
      </x:c>
      <x:c r="O54" s="32" t="str">
        <x:f>IF('例_生成'!A54="","",IFERROR(IF(INDEX('例_原材'!$B$6:$B$35,MATCH('例_生成'!B54,'例_原材'!$H$6:$H$35,0))="建材",'例_生成'!F54*'例_生成'!G54*'例_生成'!H54/'設定'!$B$6^2,""),""))</x:f>
      </x:c>
      <x:c r="P54" s="18" t="str">
        <x:f>IF('例_生成'!A54="","",'例_生成'!O54)</x:f>
      </x:c>
      <x:c r="Q54" s="18" t="str">
        <x:f>IF('例_生成'!A54="","",IF(AND(R54="入力OK",'例_生成'!L54="使用可",OR('例_生成'!D54="加工品",'例_生成'!D54="再利用端材")),'例_生成'!H54-'例_生成'!J54,0))</x:f>
      </x:c>
      <x:c r="R54" s="18" t="str">
        <x:f>IF('例_生成'!A54="","",IFERROR(IF(AND(OR('例_生成'!N54="",AND(ISNUMBER('例_生成'!N54),'例_生成'!N54&gt;0)),COUNTIF('例_生成'!$A$6:$A$65,'例_生成'!A54)=1,COUNTIF('例_原材'!$H$6:$H$35,'例_生成'!B54)=1,'例_生成'!C54=INDEX('例_原材'!$I$6:$I$35,MATCH('例_生成'!B54,'例_原材'!$H$6:$H$35,0)),INDEX('例_原材'!$R$6:$R$35,MATCH('例_生成'!B54,'例_原材'!$H$6:$H$35,0))="確認済",OR('例_生成'!D54="加工品",'例_生成'!D54="再利用端材",'例_生成'!D54="廃棄端材"),COUNT('例_生成'!E54:'例_生成'!H54)=4,'例_生成'!E54&gt;0,'例_生成'!F54&gt;0,'例_生成'!G54&gt;0,'例_生成'!H54&gt;0,MOD('例_生成'!H54,1)=0,'例_生成'!E54=INDEX('例_原材'!$E$6:$E$35,MATCH('例_生成'!B54,'例_原材'!$H$6:$H$35,0)),'例_生成'!F54=INDEX('例_原材'!$F$6:$F$35,MATCH('例_生成'!B54,'例_原材'!$H$6:$H$35,0)),'例_生成'!I54=INDEX('例_原材'!$K$6:$K$35,MATCH('例_生成'!B54,'例_原材'!$H$6:$H$35,0)),ISNUMBER('例_生成'!J54),'例_生成'!J54&gt;=0,'例_生成'!J54&lt;='例_生成'!H54,MOD('例_生成'!J54,1)=0,OR('例_生成'!J54=0,'例_生成'!K54&lt;&gt;""),OR(AND('例_生成'!D54="廃棄端材",'例_生成'!L54="廃棄",'例_生成'!J54=0),AND('例_生成'!D54&lt;&gt;"廃棄端材",'例_生成'!L54="使用可")),OR('例_生成'!M54="理論",'例_生成'!M54="実測",'例_生成'!M54="対象外"),OR('例_生成'!M54&lt;&gt;"実測",AND(ISNUMBER('例_生成'!N54),'例_生成'!N54&gt;0)),'例_生成'!P54&lt;&gt;"",'例_生成'!Q54&lt;&gt;"",'例_生成'!R54&lt;&gt;"",'例_生成'!S54&lt;&gt;"",'例_生成'!T54&lt;&gt;"",OR('例_生成'!O54="kg",'例_生成'!O54="m3",'例_生成'!O54="m2",'例_生成'!O54="本",'例_生成'!O54="枚",AND('例_生成'!O54="対象外",'例_生成'!D54="廃棄端材")),OR(INDEX('例_原材'!$B$6:$B$35,MATCH('例_生成'!B54,'例_原材'!$H$6:$H$35,0))&lt;&gt;"鋼材",AND(ISNUMBER(INDEX('例_原材'!$N$6:$N$35,MATCH('例_生成'!B54,'例_原材'!$H$6:$H$35,0))),INDEX('例_原材'!$N$6:$N$35,MATCH('例_生成'!B54,'例_原材'!$H$6:$H$35,0))&gt;0))),"入力OK","要確認"),"要確認"))</x:f>
      </x:c>
      <x:c r="S54" s="18" t="str">
        <x:f>IF('例_生成'!A54="","",'例_生成'!G54*'例_生成'!H54)</x:f>
      </x:c>
      <x:c r="T54" s="18" t="str">
        <x:f>IF('例_生成'!A54="","",'例_生成'!J54)</x:f>
      </x:c>
    </x:row>
    <x:row r="55" ht="38" customHeight="1">
      <x:c r="A55" s="4" t="str">
        <x:f>IF('例_生成'!A55="","",'例_生成'!A55)</x:f>
      </x:c>
      <x:c r="B55" s="4" t="str">
        <x:f>IF('例_生成'!A55="","",IFERROR(INDEX('例_原材'!$A$6:$A$35,MATCH('例_生成'!B55,'例_原材'!$H$6:$H$35,0)),""))</x:f>
      </x:c>
      <x:c r="C55" s="4" t="str">
        <x:f>IF('例_生成'!A55="","",IFERROR(INDEX('例_原材'!$C$6:$C$35,MATCH('例_生成'!B55,'例_原材'!$H$6:$H$35,0)),""))</x:f>
      </x:c>
      <x:c r="D55" s="4" t="str">
        <x:f>IF('例_生成'!A55="","",IFERROR(INDEX('例_原材'!$D$6:$D$35,MATCH('例_生成'!B55,'例_原材'!$H$6:$H$35,0)),""))</x:f>
      </x:c>
      <x:c r="E55" s="4" t="str">
        <x:f>IF('例_生成'!A55="","",'例_生成'!E55&amp;"×"&amp;'例_生成'!F55&amp;"×"&amp;'例_生成'!G55)</x:f>
      </x:c>
      <x:c r="F55" s="4" t="str">
        <x:f>IF('例_生成'!A55="","",'例_生成'!B55)</x:f>
      </x:c>
      <x:c r="G55" s="4" t="str">
        <x:f>IF('例_生成'!A55="","",'例_生成'!C55)</x:f>
      </x:c>
      <x:c r="H55" s="4" t="str">
        <x:f>IF('例_生成'!A55="","",'例_生成'!D55)</x:f>
      </x:c>
      <x:c r="I55" s="4" t="str">
        <x:f>IF('例_生成'!A55="","",'例_生成'!H55)</x:f>
      </x:c>
      <x:c r="J55" s="4" t="str">
        <x:f>IF('例_生成'!A55="","",'例_生成'!I55)</x:f>
      </x:c>
      <x:c r="K55" s="4" t="str">
        <x:f>IF('例_生成'!A55="","",IF(OR('例_生成'!D55="再利用端材",'例_生成'!D55="廃棄端材"),E55,"対象外"))</x:f>
      </x:c>
      <x:c r="L55" s="25" t="str">
        <x:f>IF('例_生成'!A55="","",IFERROR(IF(AND(INDEX('例_原材'!$B$6:$B$35,MATCH('例_生成'!B55,'例_原材'!$H$6:$H$35,0))="鋼材",ISNUMBER(INDEX('例_原材'!$N$6:$N$35,MATCH('例_生成'!B55,'例_原材'!$H$6:$H$35,0))),INDEX('例_原材'!$N$6:$N$35,MATCH('例_生成'!B55,'例_原材'!$H$6:$H$35,0))&gt;0),'例_生成'!G55/'設定'!$B$6*'例_生成'!H55*INDEX('例_原材'!$N$6:$N$35,MATCH('例_生成'!B55,'例_原材'!$H$6:$H$35,0)),""),""))</x:f>
      </x:c>
      <x:c r="M55" s="25" t="str">
        <x:f>IF('例_生成'!A55="","",IF(ISNUMBER('例_生成'!N55),'例_生成'!N55,""))</x:f>
      </x:c>
      <x:c r="N55" s="29" t="str">
        <x:f>IF('例_生成'!A55="","",IFERROR(IF(INDEX('例_原材'!$B$6:$B$35,MATCH('例_生成'!B55,'例_原材'!$H$6:$H$35,0))="木材",'例_生成'!E55*'例_生成'!F55*'例_生成'!G55*'例_生成'!H55/'設定'!$B$6^3,""),""))</x:f>
      </x:c>
      <x:c r="O55" s="33" t="str">
        <x:f>IF('例_生成'!A55="","",IFERROR(IF(INDEX('例_原材'!$B$6:$B$35,MATCH('例_生成'!B55,'例_原材'!$H$6:$H$35,0))="建材",'例_生成'!F55*'例_生成'!G55*'例_生成'!H55/'設定'!$B$6^2,""),""))</x:f>
      </x:c>
      <x:c r="P55" s="4" t="str">
        <x:f>IF('例_生成'!A55="","",'例_生成'!O55)</x:f>
      </x:c>
      <x:c r="Q55" s="4" t="str">
        <x:f>IF('例_生成'!A55="","",IF(AND(R55="入力OK",'例_生成'!L55="使用可",OR('例_生成'!D55="加工品",'例_生成'!D55="再利用端材")),'例_生成'!H55-'例_生成'!J55,0))</x:f>
      </x:c>
      <x:c r="R55" s="4" t="str">
        <x:f>IF('例_生成'!A55="","",IFERROR(IF(AND(OR('例_生成'!N55="",AND(ISNUMBER('例_生成'!N55),'例_生成'!N55&gt;0)),COUNTIF('例_生成'!$A$6:$A$65,'例_生成'!A55)=1,COUNTIF('例_原材'!$H$6:$H$35,'例_生成'!B55)=1,'例_生成'!C55=INDEX('例_原材'!$I$6:$I$35,MATCH('例_生成'!B55,'例_原材'!$H$6:$H$35,0)),INDEX('例_原材'!$R$6:$R$35,MATCH('例_生成'!B55,'例_原材'!$H$6:$H$35,0))="確認済",OR('例_生成'!D55="加工品",'例_生成'!D55="再利用端材",'例_生成'!D55="廃棄端材"),COUNT('例_生成'!E55:'例_生成'!H55)=4,'例_生成'!E55&gt;0,'例_生成'!F55&gt;0,'例_生成'!G55&gt;0,'例_生成'!H55&gt;0,MOD('例_生成'!H55,1)=0,'例_生成'!E55=INDEX('例_原材'!$E$6:$E$35,MATCH('例_生成'!B55,'例_原材'!$H$6:$H$35,0)),'例_生成'!F55=INDEX('例_原材'!$F$6:$F$35,MATCH('例_生成'!B55,'例_原材'!$H$6:$H$35,0)),'例_生成'!I55=INDEX('例_原材'!$K$6:$K$35,MATCH('例_生成'!B55,'例_原材'!$H$6:$H$35,0)),ISNUMBER('例_生成'!J55),'例_生成'!J55&gt;=0,'例_生成'!J55&lt;='例_生成'!H55,MOD('例_生成'!J55,1)=0,OR('例_生成'!J55=0,'例_生成'!K55&lt;&gt;""),OR(AND('例_生成'!D55="廃棄端材",'例_生成'!L55="廃棄",'例_生成'!J55=0),AND('例_生成'!D55&lt;&gt;"廃棄端材",'例_生成'!L55="使用可")),OR('例_生成'!M55="理論",'例_生成'!M55="実測",'例_生成'!M55="対象外"),OR('例_生成'!M55&lt;&gt;"実測",AND(ISNUMBER('例_生成'!N55),'例_生成'!N55&gt;0)),'例_生成'!P55&lt;&gt;"",'例_生成'!Q55&lt;&gt;"",'例_生成'!R55&lt;&gt;"",'例_生成'!S55&lt;&gt;"",'例_生成'!T55&lt;&gt;"",OR('例_生成'!O55="kg",'例_生成'!O55="m3",'例_生成'!O55="m2",'例_生成'!O55="本",'例_生成'!O55="枚",AND('例_生成'!O55="対象外",'例_生成'!D55="廃棄端材")),OR(INDEX('例_原材'!$B$6:$B$35,MATCH('例_生成'!B55,'例_原材'!$H$6:$H$35,0))&lt;&gt;"鋼材",AND(ISNUMBER(INDEX('例_原材'!$N$6:$N$35,MATCH('例_生成'!B55,'例_原材'!$H$6:$H$35,0))),INDEX('例_原材'!$N$6:$N$35,MATCH('例_生成'!B55,'例_原材'!$H$6:$H$35,0))&gt;0))),"入力OK","要確認"),"要確認"))</x:f>
      </x:c>
      <x:c r="S55" s="4" t="str">
        <x:f>IF('例_生成'!A55="","",'例_生成'!G55*'例_生成'!H55)</x:f>
      </x:c>
      <x:c r="T55" s="4" t="str">
        <x:f>IF('例_生成'!A55="","",'例_生成'!J55)</x:f>
      </x:c>
    </x:row>
    <x:row r="56" ht="38" customHeight="1">
      <x:c r="A56" s="18" t="str">
        <x:f>IF('例_生成'!A56="","",'例_生成'!A56)</x:f>
      </x:c>
      <x:c r="B56" s="18" t="str">
        <x:f>IF('例_生成'!A56="","",IFERROR(INDEX('例_原材'!$A$6:$A$35,MATCH('例_生成'!B56,'例_原材'!$H$6:$H$35,0)),""))</x:f>
      </x:c>
      <x:c r="C56" s="18" t="str">
        <x:f>IF('例_生成'!A56="","",IFERROR(INDEX('例_原材'!$C$6:$C$35,MATCH('例_生成'!B56,'例_原材'!$H$6:$H$35,0)),""))</x:f>
      </x:c>
      <x:c r="D56" s="18" t="str">
        <x:f>IF('例_生成'!A56="","",IFERROR(INDEX('例_原材'!$D$6:$D$35,MATCH('例_生成'!B56,'例_原材'!$H$6:$H$35,0)),""))</x:f>
      </x:c>
      <x:c r="E56" s="18" t="str">
        <x:f>IF('例_生成'!A56="","",'例_生成'!E56&amp;"×"&amp;'例_生成'!F56&amp;"×"&amp;'例_生成'!G56)</x:f>
      </x:c>
      <x:c r="F56" s="18" t="str">
        <x:f>IF('例_生成'!A56="","",'例_生成'!B56)</x:f>
      </x:c>
      <x:c r="G56" s="18" t="str">
        <x:f>IF('例_生成'!A56="","",'例_生成'!C56)</x:f>
      </x:c>
      <x:c r="H56" s="18" t="str">
        <x:f>IF('例_生成'!A56="","",'例_生成'!D56)</x:f>
      </x:c>
      <x:c r="I56" s="18" t="str">
        <x:f>IF('例_生成'!A56="","",'例_生成'!H56)</x:f>
      </x:c>
      <x:c r="J56" s="18" t="str">
        <x:f>IF('例_生成'!A56="","",'例_生成'!I56)</x:f>
      </x:c>
      <x:c r="K56" s="18" t="str">
        <x:f>IF('例_生成'!A56="","",IF(OR('例_生成'!D56="再利用端材",'例_生成'!D56="廃棄端材"),E56,"対象外"))</x:f>
      </x:c>
      <x:c r="L56" s="24" t="str">
        <x:f>IF('例_生成'!A56="","",IFERROR(IF(AND(INDEX('例_原材'!$B$6:$B$35,MATCH('例_生成'!B56,'例_原材'!$H$6:$H$35,0))="鋼材",ISNUMBER(INDEX('例_原材'!$N$6:$N$35,MATCH('例_生成'!B56,'例_原材'!$H$6:$H$35,0))),INDEX('例_原材'!$N$6:$N$35,MATCH('例_生成'!B56,'例_原材'!$H$6:$H$35,0))&gt;0),'例_生成'!G56/'設定'!$B$6*'例_生成'!H56*INDEX('例_原材'!$N$6:$N$35,MATCH('例_生成'!B56,'例_原材'!$H$6:$H$35,0)),""),""))</x:f>
      </x:c>
      <x:c r="M56" s="24" t="str">
        <x:f>IF('例_生成'!A56="","",IF(ISNUMBER('例_生成'!N56),'例_生成'!N56,""))</x:f>
      </x:c>
      <x:c r="N56" s="28" t="str">
        <x:f>IF('例_生成'!A56="","",IFERROR(IF(INDEX('例_原材'!$B$6:$B$35,MATCH('例_生成'!B56,'例_原材'!$H$6:$H$35,0))="木材",'例_生成'!E56*'例_生成'!F56*'例_生成'!G56*'例_生成'!H56/'設定'!$B$6^3,""),""))</x:f>
      </x:c>
      <x:c r="O56" s="32" t="str">
        <x:f>IF('例_生成'!A56="","",IFERROR(IF(INDEX('例_原材'!$B$6:$B$35,MATCH('例_生成'!B56,'例_原材'!$H$6:$H$35,0))="建材",'例_生成'!F56*'例_生成'!G56*'例_生成'!H56/'設定'!$B$6^2,""),""))</x:f>
      </x:c>
      <x:c r="P56" s="18" t="str">
        <x:f>IF('例_生成'!A56="","",'例_生成'!O56)</x:f>
      </x:c>
      <x:c r="Q56" s="18" t="str">
        <x:f>IF('例_生成'!A56="","",IF(AND(R56="入力OK",'例_生成'!L56="使用可",OR('例_生成'!D56="加工品",'例_生成'!D56="再利用端材")),'例_生成'!H56-'例_生成'!J56,0))</x:f>
      </x:c>
      <x:c r="R56" s="18" t="str">
        <x:f>IF('例_生成'!A56="","",IFERROR(IF(AND(OR('例_生成'!N56="",AND(ISNUMBER('例_生成'!N56),'例_生成'!N56&gt;0)),COUNTIF('例_生成'!$A$6:$A$65,'例_生成'!A56)=1,COUNTIF('例_原材'!$H$6:$H$35,'例_生成'!B56)=1,'例_生成'!C56=INDEX('例_原材'!$I$6:$I$35,MATCH('例_生成'!B56,'例_原材'!$H$6:$H$35,0)),INDEX('例_原材'!$R$6:$R$35,MATCH('例_生成'!B56,'例_原材'!$H$6:$H$35,0))="確認済",OR('例_生成'!D56="加工品",'例_生成'!D56="再利用端材",'例_生成'!D56="廃棄端材"),COUNT('例_生成'!E56:'例_生成'!H56)=4,'例_生成'!E56&gt;0,'例_生成'!F56&gt;0,'例_生成'!G56&gt;0,'例_生成'!H56&gt;0,MOD('例_生成'!H56,1)=0,'例_生成'!E56=INDEX('例_原材'!$E$6:$E$35,MATCH('例_生成'!B56,'例_原材'!$H$6:$H$35,0)),'例_生成'!F56=INDEX('例_原材'!$F$6:$F$35,MATCH('例_生成'!B56,'例_原材'!$H$6:$H$35,0)),'例_生成'!I56=INDEX('例_原材'!$K$6:$K$35,MATCH('例_生成'!B56,'例_原材'!$H$6:$H$35,0)),ISNUMBER('例_生成'!J56),'例_生成'!J56&gt;=0,'例_生成'!J56&lt;='例_生成'!H56,MOD('例_生成'!J56,1)=0,OR('例_生成'!J56=0,'例_生成'!K56&lt;&gt;""),OR(AND('例_生成'!D56="廃棄端材",'例_生成'!L56="廃棄",'例_生成'!J56=0),AND('例_生成'!D56&lt;&gt;"廃棄端材",'例_生成'!L56="使用可")),OR('例_生成'!M56="理論",'例_生成'!M56="実測",'例_生成'!M56="対象外"),OR('例_生成'!M56&lt;&gt;"実測",AND(ISNUMBER('例_生成'!N56),'例_生成'!N56&gt;0)),'例_生成'!P56&lt;&gt;"",'例_生成'!Q56&lt;&gt;"",'例_生成'!R56&lt;&gt;"",'例_生成'!S56&lt;&gt;"",'例_生成'!T56&lt;&gt;"",OR('例_生成'!O56="kg",'例_生成'!O56="m3",'例_生成'!O56="m2",'例_生成'!O56="本",'例_生成'!O56="枚",AND('例_生成'!O56="対象外",'例_生成'!D56="廃棄端材")),OR(INDEX('例_原材'!$B$6:$B$35,MATCH('例_生成'!B56,'例_原材'!$H$6:$H$35,0))&lt;&gt;"鋼材",AND(ISNUMBER(INDEX('例_原材'!$N$6:$N$35,MATCH('例_生成'!B56,'例_原材'!$H$6:$H$35,0))),INDEX('例_原材'!$N$6:$N$35,MATCH('例_生成'!B56,'例_原材'!$H$6:$H$35,0))&gt;0))),"入力OK","要確認"),"要確認"))</x:f>
      </x:c>
      <x:c r="S56" s="18" t="str">
        <x:f>IF('例_生成'!A56="","",'例_生成'!G56*'例_生成'!H56)</x:f>
      </x:c>
      <x:c r="T56" s="18" t="str">
        <x:f>IF('例_生成'!A56="","",'例_生成'!J56)</x:f>
      </x:c>
    </x:row>
    <x:row r="57" ht="38" customHeight="1">
      <x:c r="A57" s="4" t="str">
        <x:f>IF('例_生成'!A57="","",'例_生成'!A57)</x:f>
      </x:c>
      <x:c r="B57" s="4" t="str">
        <x:f>IF('例_生成'!A57="","",IFERROR(INDEX('例_原材'!$A$6:$A$35,MATCH('例_生成'!B57,'例_原材'!$H$6:$H$35,0)),""))</x:f>
      </x:c>
      <x:c r="C57" s="4" t="str">
        <x:f>IF('例_生成'!A57="","",IFERROR(INDEX('例_原材'!$C$6:$C$35,MATCH('例_生成'!B57,'例_原材'!$H$6:$H$35,0)),""))</x:f>
      </x:c>
      <x:c r="D57" s="4" t="str">
        <x:f>IF('例_生成'!A57="","",IFERROR(INDEX('例_原材'!$D$6:$D$35,MATCH('例_生成'!B57,'例_原材'!$H$6:$H$35,0)),""))</x:f>
      </x:c>
      <x:c r="E57" s="4" t="str">
        <x:f>IF('例_生成'!A57="","",'例_生成'!E57&amp;"×"&amp;'例_生成'!F57&amp;"×"&amp;'例_生成'!G57)</x:f>
      </x:c>
      <x:c r="F57" s="4" t="str">
        <x:f>IF('例_生成'!A57="","",'例_生成'!B57)</x:f>
      </x:c>
      <x:c r="G57" s="4" t="str">
        <x:f>IF('例_生成'!A57="","",'例_生成'!C57)</x:f>
      </x:c>
      <x:c r="H57" s="4" t="str">
        <x:f>IF('例_生成'!A57="","",'例_生成'!D57)</x:f>
      </x:c>
      <x:c r="I57" s="4" t="str">
        <x:f>IF('例_生成'!A57="","",'例_生成'!H57)</x:f>
      </x:c>
      <x:c r="J57" s="4" t="str">
        <x:f>IF('例_生成'!A57="","",'例_生成'!I57)</x:f>
      </x:c>
      <x:c r="K57" s="4" t="str">
        <x:f>IF('例_生成'!A57="","",IF(OR('例_生成'!D57="再利用端材",'例_生成'!D57="廃棄端材"),E57,"対象外"))</x:f>
      </x:c>
      <x:c r="L57" s="25" t="str">
        <x:f>IF('例_生成'!A57="","",IFERROR(IF(AND(INDEX('例_原材'!$B$6:$B$35,MATCH('例_生成'!B57,'例_原材'!$H$6:$H$35,0))="鋼材",ISNUMBER(INDEX('例_原材'!$N$6:$N$35,MATCH('例_生成'!B57,'例_原材'!$H$6:$H$35,0))),INDEX('例_原材'!$N$6:$N$35,MATCH('例_生成'!B57,'例_原材'!$H$6:$H$35,0))&gt;0),'例_生成'!G57/'設定'!$B$6*'例_生成'!H57*INDEX('例_原材'!$N$6:$N$35,MATCH('例_生成'!B57,'例_原材'!$H$6:$H$35,0)),""),""))</x:f>
      </x:c>
      <x:c r="M57" s="25" t="str">
        <x:f>IF('例_生成'!A57="","",IF(ISNUMBER('例_生成'!N57),'例_生成'!N57,""))</x:f>
      </x:c>
      <x:c r="N57" s="29" t="str">
        <x:f>IF('例_生成'!A57="","",IFERROR(IF(INDEX('例_原材'!$B$6:$B$35,MATCH('例_生成'!B57,'例_原材'!$H$6:$H$35,0))="木材",'例_生成'!E57*'例_生成'!F57*'例_生成'!G57*'例_生成'!H57/'設定'!$B$6^3,""),""))</x:f>
      </x:c>
      <x:c r="O57" s="33" t="str">
        <x:f>IF('例_生成'!A57="","",IFERROR(IF(INDEX('例_原材'!$B$6:$B$35,MATCH('例_生成'!B57,'例_原材'!$H$6:$H$35,0))="建材",'例_生成'!F57*'例_生成'!G57*'例_生成'!H57/'設定'!$B$6^2,""),""))</x:f>
      </x:c>
      <x:c r="P57" s="4" t="str">
        <x:f>IF('例_生成'!A57="","",'例_生成'!O57)</x:f>
      </x:c>
      <x:c r="Q57" s="4" t="str">
        <x:f>IF('例_生成'!A57="","",IF(AND(R57="入力OK",'例_生成'!L57="使用可",OR('例_生成'!D57="加工品",'例_生成'!D57="再利用端材")),'例_生成'!H57-'例_生成'!J57,0))</x:f>
      </x:c>
      <x:c r="R57" s="4" t="str">
        <x:f>IF('例_生成'!A57="","",IFERROR(IF(AND(OR('例_生成'!N57="",AND(ISNUMBER('例_生成'!N57),'例_生成'!N57&gt;0)),COUNTIF('例_生成'!$A$6:$A$65,'例_生成'!A57)=1,COUNTIF('例_原材'!$H$6:$H$35,'例_生成'!B57)=1,'例_生成'!C57=INDEX('例_原材'!$I$6:$I$35,MATCH('例_生成'!B57,'例_原材'!$H$6:$H$35,0)),INDEX('例_原材'!$R$6:$R$35,MATCH('例_生成'!B57,'例_原材'!$H$6:$H$35,0))="確認済",OR('例_生成'!D57="加工品",'例_生成'!D57="再利用端材",'例_生成'!D57="廃棄端材"),COUNT('例_生成'!E57:'例_生成'!H57)=4,'例_生成'!E57&gt;0,'例_生成'!F57&gt;0,'例_生成'!G57&gt;0,'例_生成'!H57&gt;0,MOD('例_生成'!H57,1)=0,'例_生成'!E57=INDEX('例_原材'!$E$6:$E$35,MATCH('例_生成'!B57,'例_原材'!$H$6:$H$35,0)),'例_生成'!F57=INDEX('例_原材'!$F$6:$F$35,MATCH('例_生成'!B57,'例_原材'!$H$6:$H$35,0)),'例_生成'!I57=INDEX('例_原材'!$K$6:$K$35,MATCH('例_生成'!B57,'例_原材'!$H$6:$H$35,0)),ISNUMBER('例_生成'!J57),'例_生成'!J57&gt;=0,'例_生成'!J57&lt;='例_生成'!H57,MOD('例_生成'!J57,1)=0,OR('例_生成'!J57=0,'例_生成'!K57&lt;&gt;""),OR(AND('例_生成'!D57="廃棄端材",'例_生成'!L57="廃棄",'例_生成'!J57=0),AND('例_生成'!D57&lt;&gt;"廃棄端材",'例_生成'!L57="使用可")),OR('例_生成'!M57="理論",'例_生成'!M57="実測",'例_生成'!M57="対象外"),OR('例_生成'!M57&lt;&gt;"実測",AND(ISNUMBER('例_生成'!N57),'例_生成'!N57&gt;0)),'例_生成'!P57&lt;&gt;"",'例_生成'!Q57&lt;&gt;"",'例_生成'!R57&lt;&gt;"",'例_生成'!S57&lt;&gt;"",'例_生成'!T57&lt;&gt;"",OR('例_生成'!O57="kg",'例_生成'!O57="m3",'例_生成'!O57="m2",'例_生成'!O57="本",'例_生成'!O57="枚",AND('例_生成'!O57="対象外",'例_生成'!D57="廃棄端材")),OR(INDEX('例_原材'!$B$6:$B$35,MATCH('例_生成'!B57,'例_原材'!$H$6:$H$35,0))&lt;&gt;"鋼材",AND(ISNUMBER(INDEX('例_原材'!$N$6:$N$35,MATCH('例_生成'!B57,'例_原材'!$H$6:$H$35,0))),INDEX('例_原材'!$N$6:$N$35,MATCH('例_生成'!B57,'例_原材'!$H$6:$H$35,0))&gt;0))),"入力OK","要確認"),"要確認"))</x:f>
      </x:c>
      <x:c r="S57" s="4" t="str">
        <x:f>IF('例_生成'!A57="","",'例_生成'!G57*'例_生成'!H57)</x:f>
      </x:c>
      <x:c r="T57" s="4" t="str">
        <x:f>IF('例_生成'!A57="","",'例_生成'!J57)</x:f>
      </x:c>
    </x:row>
    <x:row r="58" ht="38" customHeight="1">
      <x:c r="A58" s="18" t="str">
        <x:f>IF('例_生成'!A58="","",'例_生成'!A58)</x:f>
      </x:c>
      <x:c r="B58" s="18" t="str">
        <x:f>IF('例_生成'!A58="","",IFERROR(INDEX('例_原材'!$A$6:$A$35,MATCH('例_生成'!B58,'例_原材'!$H$6:$H$35,0)),""))</x:f>
      </x:c>
      <x:c r="C58" s="18" t="str">
        <x:f>IF('例_生成'!A58="","",IFERROR(INDEX('例_原材'!$C$6:$C$35,MATCH('例_生成'!B58,'例_原材'!$H$6:$H$35,0)),""))</x:f>
      </x:c>
      <x:c r="D58" s="18" t="str">
        <x:f>IF('例_生成'!A58="","",IFERROR(INDEX('例_原材'!$D$6:$D$35,MATCH('例_生成'!B58,'例_原材'!$H$6:$H$35,0)),""))</x:f>
      </x:c>
      <x:c r="E58" s="18" t="str">
        <x:f>IF('例_生成'!A58="","",'例_生成'!E58&amp;"×"&amp;'例_生成'!F58&amp;"×"&amp;'例_生成'!G58)</x:f>
      </x:c>
      <x:c r="F58" s="18" t="str">
        <x:f>IF('例_生成'!A58="","",'例_生成'!B58)</x:f>
      </x:c>
      <x:c r="G58" s="18" t="str">
        <x:f>IF('例_生成'!A58="","",'例_生成'!C58)</x:f>
      </x:c>
      <x:c r="H58" s="18" t="str">
        <x:f>IF('例_生成'!A58="","",'例_生成'!D58)</x:f>
      </x:c>
      <x:c r="I58" s="18" t="str">
        <x:f>IF('例_生成'!A58="","",'例_生成'!H58)</x:f>
      </x:c>
      <x:c r="J58" s="18" t="str">
        <x:f>IF('例_生成'!A58="","",'例_生成'!I58)</x:f>
      </x:c>
      <x:c r="K58" s="18" t="str">
        <x:f>IF('例_生成'!A58="","",IF(OR('例_生成'!D58="再利用端材",'例_生成'!D58="廃棄端材"),E58,"対象外"))</x:f>
      </x:c>
      <x:c r="L58" s="24" t="str">
        <x:f>IF('例_生成'!A58="","",IFERROR(IF(AND(INDEX('例_原材'!$B$6:$B$35,MATCH('例_生成'!B58,'例_原材'!$H$6:$H$35,0))="鋼材",ISNUMBER(INDEX('例_原材'!$N$6:$N$35,MATCH('例_生成'!B58,'例_原材'!$H$6:$H$35,0))),INDEX('例_原材'!$N$6:$N$35,MATCH('例_生成'!B58,'例_原材'!$H$6:$H$35,0))&gt;0),'例_生成'!G58/'設定'!$B$6*'例_生成'!H58*INDEX('例_原材'!$N$6:$N$35,MATCH('例_生成'!B58,'例_原材'!$H$6:$H$35,0)),""),""))</x:f>
      </x:c>
      <x:c r="M58" s="24" t="str">
        <x:f>IF('例_生成'!A58="","",IF(ISNUMBER('例_生成'!N58),'例_生成'!N58,""))</x:f>
      </x:c>
      <x:c r="N58" s="28" t="str">
        <x:f>IF('例_生成'!A58="","",IFERROR(IF(INDEX('例_原材'!$B$6:$B$35,MATCH('例_生成'!B58,'例_原材'!$H$6:$H$35,0))="木材",'例_生成'!E58*'例_生成'!F58*'例_生成'!G58*'例_生成'!H58/'設定'!$B$6^3,""),""))</x:f>
      </x:c>
      <x:c r="O58" s="32" t="str">
        <x:f>IF('例_生成'!A58="","",IFERROR(IF(INDEX('例_原材'!$B$6:$B$35,MATCH('例_生成'!B58,'例_原材'!$H$6:$H$35,0))="建材",'例_生成'!F58*'例_生成'!G58*'例_生成'!H58/'設定'!$B$6^2,""),""))</x:f>
      </x:c>
      <x:c r="P58" s="18" t="str">
        <x:f>IF('例_生成'!A58="","",'例_生成'!O58)</x:f>
      </x:c>
      <x:c r="Q58" s="18" t="str">
        <x:f>IF('例_生成'!A58="","",IF(AND(R58="入力OK",'例_生成'!L58="使用可",OR('例_生成'!D58="加工品",'例_生成'!D58="再利用端材")),'例_生成'!H58-'例_生成'!J58,0))</x:f>
      </x:c>
      <x:c r="R58" s="18" t="str">
        <x:f>IF('例_生成'!A58="","",IFERROR(IF(AND(OR('例_生成'!N58="",AND(ISNUMBER('例_生成'!N58),'例_生成'!N58&gt;0)),COUNTIF('例_生成'!$A$6:$A$65,'例_生成'!A58)=1,COUNTIF('例_原材'!$H$6:$H$35,'例_生成'!B58)=1,'例_生成'!C58=INDEX('例_原材'!$I$6:$I$35,MATCH('例_生成'!B58,'例_原材'!$H$6:$H$35,0)),INDEX('例_原材'!$R$6:$R$35,MATCH('例_生成'!B58,'例_原材'!$H$6:$H$35,0))="確認済",OR('例_生成'!D58="加工品",'例_生成'!D58="再利用端材",'例_生成'!D58="廃棄端材"),COUNT('例_生成'!E58:'例_生成'!H58)=4,'例_生成'!E58&gt;0,'例_生成'!F58&gt;0,'例_生成'!G58&gt;0,'例_生成'!H58&gt;0,MOD('例_生成'!H58,1)=0,'例_生成'!E58=INDEX('例_原材'!$E$6:$E$35,MATCH('例_生成'!B58,'例_原材'!$H$6:$H$35,0)),'例_生成'!F58=INDEX('例_原材'!$F$6:$F$35,MATCH('例_生成'!B58,'例_原材'!$H$6:$H$35,0)),'例_生成'!I58=INDEX('例_原材'!$K$6:$K$35,MATCH('例_生成'!B58,'例_原材'!$H$6:$H$35,0)),ISNUMBER('例_生成'!J58),'例_生成'!J58&gt;=0,'例_生成'!J58&lt;='例_生成'!H58,MOD('例_生成'!J58,1)=0,OR('例_生成'!J58=0,'例_生成'!K58&lt;&gt;""),OR(AND('例_生成'!D58="廃棄端材",'例_生成'!L58="廃棄",'例_生成'!J58=0),AND('例_生成'!D58&lt;&gt;"廃棄端材",'例_生成'!L58="使用可")),OR('例_生成'!M58="理論",'例_生成'!M58="実測",'例_生成'!M58="対象外"),OR('例_生成'!M58&lt;&gt;"実測",AND(ISNUMBER('例_生成'!N58),'例_生成'!N58&gt;0)),'例_生成'!P58&lt;&gt;"",'例_生成'!Q58&lt;&gt;"",'例_生成'!R58&lt;&gt;"",'例_生成'!S58&lt;&gt;"",'例_生成'!T58&lt;&gt;"",OR('例_生成'!O58="kg",'例_生成'!O58="m3",'例_生成'!O58="m2",'例_生成'!O58="本",'例_生成'!O58="枚",AND('例_生成'!O58="対象外",'例_生成'!D58="廃棄端材")),OR(INDEX('例_原材'!$B$6:$B$35,MATCH('例_生成'!B58,'例_原材'!$H$6:$H$35,0))&lt;&gt;"鋼材",AND(ISNUMBER(INDEX('例_原材'!$N$6:$N$35,MATCH('例_生成'!B58,'例_原材'!$H$6:$H$35,0))),INDEX('例_原材'!$N$6:$N$35,MATCH('例_生成'!B58,'例_原材'!$H$6:$H$35,0))&gt;0))),"入力OK","要確認"),"要確認"))</x:f>
      </x:c>
      <x:c r="S58" s="18" t="str">
        <x:f>IF('例_生成'!A58="","",'例_生成'!G58*'例_生成'!H58)</x:f>
      </x:c>
      <x:c r="T58" s="18" t="str">
        <x:f>IF('例_生成'!A58="","",'例_生成'!J58)</x:f>
      </x:c>
    </x:row>
    <x:row r="59" ht="38" customHeight="1">
      <x:c r="A59" s="4" t="str">
        <x:f>IF('例_生成'!A59="","",'例_生成'!A59)</x:f>
      </x:c>
      <x:c r="B59" s="4" t="str">
        <x:f>IF('例_生成'!A59="","",IFERROR(INDEX('例_原材'!$A$6:$A$35,MATCH('例_生成'!B59,'例_原材'!$H$6:$H$35,0)),""))</x:f>
      </x:c>
      <x:c r="C59" s="4" t="str">
        <x:f>IF('例_生成'!A59="","",IFERROR(INDEX('例_原材'!$C$6:$C$35,MATCH('例_生成'!B59,'例_原材'!$H$6:$H$35,0)),""))</x:f>
      </x:c>
      <x:c r="D59" s="4" t="str">
        <x:f>IF('例_生成'!A59="","",IFERROR(INDEX('例_原材'!$D$6:$D$35,MATCH('例_生成'!B59,'例_原材'!$H$6:$H$35,0)),""))</x:f>
      </x:c>
      <x:c r="E59" s="4" t="str">
        <x:f>IF('例_生成'!A59="","",'例_生成'!E59&amp;"×"&amp;'例_生成'!F59&amp;"×"&amp;'例_生成'!G59)</x:f>
      </x:c>
      <x:c r="F59" s="4" t="str">
        <x:f>IF('例_生成'!A59="","",'例_生成'!B59)</x:f>
      </x:c>
      <x:c r="G59" s="4" t="str">
        <x:f>IF('例_生成'!A59="","",'例_生成'!C59)</x:f>
      </x:c>
      <x:c r="H59" s="4" t="str">
        <x:f>IF('例_生成'!A59="","",'例_生成'!D59)</x:f>
      </x:c>
      <x:c r="I59" s="4" t="str">
        <x:f>IF('例_生成'!A59="","",'例_生成'!H59)</x:f>
      </x:c>
      <x:c r="J59" s="4" t="str">
        <x:f>IF('例_生成'!A59="","",'例_生成'!I59)</x:f>
      </x:c>
      <x:c r="K59" s="4" t="str">
        <x:f>IF('例_生成'!A59="","",IF(OR('例_生成'!D59="再利用端材",'例_生成'!D59="廃棄端材"),E59,"対象外"))</x:f>
      </x:c>
      <x:c r="L59" s="25" t="str">
        <x:f>IF('例_生成'!A59="","",IFERROR(IF(AND(INDEX('例_原材'!$B$6:$B$35,MATCH('例_生成'!B59,'例_原材'!$H$6:$H$35,0))="鋼材",ISNUMBER(INDEX('例_原材'!$N$6:$N$35,MATCH('例_生成'!B59,'例_原材'!$H$6:$H$35,0))),INDEX('例_原材'!$N$6:$N$35,MATCH('例_生成'!B59,'例_原材'!$H$6:$H$35,0))&gt;0),'例_生成'!G59/'設定'!$B$6*'例_生成'!H59*INDEX('例_原材'!$N$6:$N$35,MATCH('例_生成'!B59,'例_原材'!$H$6:$H$35,0)),""),""))</x:f>
      </x:c>
      <x:c r="M59" s="25" t="str">
        <x:f>IF('例_生成'!A59="","",IF(ISNUMBER('例_生成'!N59),'例_生成'!N59,""))</x:f>
      </x:c>
      <x:c r="N59" s="29" t="str">
        <x:f>IF('例_生成'!A59="","",IFERROR(IF(INDEX('例_原材'!$B$6:$B$35,MATCH('例_生成'!B59,'例_原材'!$H$6:$H$35,0))="木材",'例_生成'!E59*'例_生成'!F59*'例_生成'!G59*'例_生成'!H59/'設定'!$B$6^3,""),""))</x:f>
      </x:c>
      <x:c r="O59" s="33" t="str">
        <x:f>IF('例_生成'!A59="","",IFERROR(IF(INDEX('例_原材'!$B$6:$B$35,MATCH('例_生成'!B59,'例_原材'!$H$6:$H$35,0))="建材",'例_生成'!F59*'例_生成'!G59*'例_生成'!H59/'設定'!$B$6^2,""),""))</x:f>
      </x:c>
      <x:c r="P59" s="4" t="str">
        <x:f>IF('例_生成'!A59="","",'例_生成'!O59)</x:f>
      </x:c>
      <x:c r="Q59" s="4" t="str">
        <x:f>IF('例_生成'!A59="","",IF(AND(R59="入力OK",'例_生成'!L59="使用可",OR('例_生成'!D59="加工品",'例_生成'!D59="再利用端材")),'例_生成'!H59-'例_生成'!J59,0))</x:f>
      </x:c>
      <x:c r="R59" s="4" t="str">
        <x:f>IF('例_生成'!A59="","",IFERROR(IF(AND(OR('例_生成'!N59="",AND(ISNUMBER('例_生成'!N59),'例_生成'!N59&gt;0)),COUNTIF('例_生成'!$A$6:$A$65,'例_生成'!A59)=1,COUNTIF('例_原材'!$H$6:$H$35,'例_生成'!B59)=1,'例_生成'!C59=INDEX('例_原材'!$I$6:$I$35,MATCH('例_生成'!B59,'例_原材'!$H$6:$H$35,0)),INDEX('例_原材'!$R$6:$R$35,MATCH('例_生成'!B59,'例_原材'!$H$6:$H$35,0))="確認済",OR('例_生成'!D59="加工品",'例_生成'!D59="再利用端材",'例_生成'!D59="廃棄端材"),COUNT('例_生成'!E59:'例_生成'!H59)=4,'例_生成'!E59&gt;0,'例_生成'!F59&gt;0,'例_生成'!G59&gt;0,'例_生成'!H59&gt;0,MOD('例_生成'!H59,1)=0,'例_生成'!E59=INDEX('例_原材'!$E$6:$E$35,MATCH('例_生成'!B59,'例_原材'!$H$6:$H$35,0)),'例_生成'!F59=INDEX('例_原材'!$F$6:$F$35,MATCH('例_生成'!B59,'例_原材'!$H$6:$H$35,0)),'例_生成'!I59=INDEX('例_原材'!$K$6:$K$35,MATCH('例_生成'!B59,'例_原材'!$H$6:$H$35,0)),ISNUMBER('例_生成'!J59),'例_生成'!J59&gt;=0,'例_生成'!J59&lt;='例_生成'!H59,MOD('例_生成'!J59,1)=0,OR('例_生成'!J59=0,'例_生成'!K59&lt;&gt;""),OR(AND('例_生成'!D59="廃棄端材",'例_生成'!L59="廃棄",'例_生成'!J59=0),AND('例_生成'!D59&lt;&gt;"廃棄端材",'例_生成'!L59="使用可")),OR('例_生成'!M59="理論",'例_生成'!M59="実測",'例_生成'!M59="対象外"),OR('例_生成'!M59&lt;&gt;"実測",AND(ISNUMBER('例_生成'!N59),'例_生成'!N59&gt;0)),'例_生成'!P59&lt;&gt;"",'例_生成'!Q59&lt;&gt;"",'例_生成'!R59&lt;&gt;"",'例_生成'!S59&lt;&gt;"",'例_生成'!T59&lt;&gt;"",OR('例_生成'!O59="kg",'例_生成'!O59="m3",'例_生成'!O59="m2",'例_生成'!O59="本",'例_生成'!O59="枚",AND('例_生成'!O59="対象外",'例_生成'!D59="廃棄端材")),OR(INDEX('例_原材'!$B$6:$B$35,MATCH('例_生成'!B59,'例_原材'!$H$6:$H$35,0))&lt;&gt;"鋼材",AND(ISNUMBER(INDEX('例_原材'!$N$6:$N$35,MATCH('例_生成'!B59,'例_原材'!$H$6:$H$35,0))),INDEX('例_原材'!$N$6:$N$35,MATCH('例_生成'!B59,'例_原材'!$H$6:$H$35,0))&gt;0))),"入力OK","要確認"),"要確認"))</x:f>
      </x:c>
      <x:c r="S59" s="4" t="str">
        <x:f>IF('例_生成'!A59="","",'例_生成'!G59*'例_生成'!H59)</x:f>
      </x:c>
      <x:c r="T59" s="4" t="str">
        <x:f>IF('例_生成'!A59="","",'例_生成'!J59)</x:f>
      </x:c>
    </x:row>
    <x:row r="60" ht="38" customHeight="1">
      <x:c r="A60" s="18" t="str">
        <x:f>IF('例_生成'!A60="","",'例_生成'!A60)</x:f>
      </x:c>
      <x:c r="B60" s="18" t="str">
        <x:f>IF('例_生成'!A60="","",IFERROR(INDEX('例_原材'!$A$6:$A$35,MATCH('例_生成'!B60,'例_原材'!$H$6:$H$35,0)),""))</x:f>
      </x:c>
      <x:c r="C60" s="18" t="str">
        <x:f>IF('例_生成'!A60="","",IFERROR(INDEX('例_原材'!$C$6:$C$35,MATCH('例_生成'!B60,'例_原材'!$H$6:$H$35,0)),""))</x:f>
      </x:c>
      <x:c r="D60" s="18" t="str">
        <x:f>IF('例_生成'!A60="","",IFERROR(INDEX('例_原材'!$D$6:$D$35,MATCH('例_生成'!B60,'例_原材'!$H$6:$H$35,0)),""))</x:f>
      </x:c>
      <x:c r="E60" s="18" t="str">
        <x:f>IF('例_生成'!A60="","",'例_生成'!E60&amp;"×"&amp;'例_生成'!F60&amp;"×"&amp;'例_生成'!G60)</x:f>
      </x:c>
      <x:c r="F60" s="18" t="str">
        <x:f>IF('例_生成'!A60="","",'例_生成'!B60)</x:f>
      </x:c>
      <x:c r="G60" s="18" t="str">
        <x:f>IF('例_生成'!A60="","",'例_生成'!C60)</x:f>
      </x:c>
      <x:c r="H60" s="18" t="str">
        <x:f>IF('例_生成'!A60="","",'例_生成'!D60)</x:f>
      </x:c>
      <x:c r="I60" s="18" t="str">
        <x:f>IF('例_生成'!A60="","",'例_生成'!H60)</x:f>
      </x:c>
      <x:c r="J60" s="18" t="str">
        <x:f>IF('例_生成'!A60="","",'例_生成'!I60)</x:f>
      </x:c>
      <x:c r="K60" s="18" t="str">
        <x:f>IF('例_生成'!A60="","",IF(OR('例_生成'!D60="再利用端材",'例_生成'!D60="廃棄端材"),E60,"対象外"))</x:f>
      </x:c>
      <x:c r="L60" s="24" t="str">
        <x:f>IF('例_生成'!A60="","",IFERROR(IF(AND(INDEX('例_原材'!$B$6:$B$35,MATCH('例_生成'!B60,'例_原材'!$H$6:$H$35,0))="鋼材",ISNUMBER(INDEX('例_原材'!$N$6:$N$35,MATCH('例_生成'!B60,'例_原材'!$H$6:$H$35,0))),INDEX('例_原材'!$N$6:$N$35,MATCH('例_生成'!B60,'例_原材'!$H$6:$H$35,0))&gt;0),'例_生成'!G60/'設定'!$B$6*'例_生成'!H60*INDEX('例_原材'!$N$6:$N$35,MATCH('例_生成'!B60,'例_原材'!$H$6:$H$35,0)),""),""))</x:f>
      </x:c>
      <x:c r="M60" s="24" t="str">
        <x:f>IF('例_生成'!A60="","",IF(ISNUMBER('例_生成'!N60),'例_生成'!N60,""))</x:f>
      </x:c>
      <x:c r="N60" s="28" t="str">
        <x:f>IF('例_生成'!A60="","",IFERROR(IF(INDEX('例_原材'!$B$6:$B$35,MATCH('例_生成'!B60,'例_原材'!$H$6:$H$35,0))="木材",'例_生成'!E60*'例_生成'!F60*'例_生成'!G60*'例_生成'!H60/'設定'!$B$6^3,""),""))</x:f>
      </x:c>
      <x:c r="O60" s="32" t="str">
        <x:f>IF('例_生成'!A60="","",IFERROR(IF(INDEX('例_原材'!$B$6:$B$35,MATCH('例_生成'!B60,'例_原材'!$H$6:$H$35,0))="建材",'例_生成'!F60*'例_生成'!G60*'例_生成'!H60/'設定'!$B$6^2,""),""))</x:f>
      </x:c>
      <x:c r="P60" s="18" t="str">
        <x:f>IF('例_生成'!A60="","",'例_生成'!O60)</x:f>
      </x:c>
      <x:c r="Q60" s="18" t="str">
        <x:f>IF('例_生成'!A60="","",IF(AND(R60="入力OK",'例_生成'!L60="使用可",OR('例_生成'!D60="加工品",'例_生成'!D60="再利用端材")),'例_生成'!H60-'例_生成'!J60,0))</x:f>
      </x:c>
      <x:c r="R60" s="18" t="str">
        <x:f>IF('例_生成'!A60="","",IFERROR(IF(AND(OR('例_生成'!N60="",AND(ISNUMBER('例_生成'!N60),'例_生成'!N60&gt;0)),COUNTIF('例_生成'!$A$6:$A$65,'例_生成'!A60)=1,COUNTIF('例_原材'!$H$6:$H$35,'例_生成'!B60)=1,'例_生成'!C60=INDEX('例_原材'!$I$6:$I$35,MATCH('例_生成'!B60,'例_原材'!$H$6:$H$35,0)),INDEX('例_原材'!$R$6:$R$35,MATCH('例_生成'!B60,'例_原材'!$H$6:$H$35,0))="確認済",OR('例_生成'!D60="加工品",'例_生成'!D60="再利用端材",'例_生成'!D60="廃棄端材"),COUNT('例_生成'!E60:'例_生成'!H60)=4,'例_生成'!E60&gt;0,'例_生成'!F60&gt;0,'例_生成'!G60&gt;0,'例_生成'!H60&gt;0,MOD('例_生成'!H60,1)=0,'例_生成'!E60=INDEX('例_原材'!$E$6:$E$35,MATCH('例_生成'!B60,'例_原材'!$H$6:$H$35,0)),'例_生成'!F60=INDEX('例_原材'!$F$6:$F$35,MATCH('例_生成'!B60,'例_原材'!$H$6:$H$35,0)),'例_生成'!I60=INDEX('例_原材'!$K$6:$K$35,MATCH('例_生成'!B60,'例_原材'!$H$6:$H$35,0)),ISNUMBER('例_生成'!J60),'例_生成'!J60&gt;=0,'例_生成'!J60&lt;='例_生成'!H60,MOD('例_生成'!J60,1)=0,OR('例_生成'!J60=0,'例_生成'!K60&lt;&gt;""),OR(AND('例_生成'!D60="廃棄端材",'例_生成'!L60="廃棄",'例_生成'!J60=0),AND('例_生成'!D60&lt;&gt;"廃棄端材",'例_生成'!L60="使用可")),OR('例_生成'!M60="理論",'例_生成'!M60="実測",'例_生成'!M60="対象外"),OR('例_生成'!M60&lt;&gt;"実測",AND(ISNUMBER('例_生成'!N60),'例_生成'!N60&gt;0)),'例_生成'!P60&lt;&gt;"",'例_生成'!Q60&lt;&gt;"",'例_生成'!R60&lt;&gt;"",'例_生成'!S60&lt;&gt;"",'例_生成'!T60&lt;&gt;"",OR('例_生成'!O60="kg",'例_生成'!O60="m3",'例_生成'!O60="m2",'例_生成'!O60="本",'例_生成'!O60="枚",AND('例_生成'!O60="対象外",'例_生成'!D60="廃棄端材")),OR(INDEX('例_原材'!$B$6:$B$35,MATCH('例_生成'!B60,'例_原材'!$H$6:$H$35,0))&lt;&gt;"鋼材",AND(ISNUMBER(INDEX('例_原材'!$N$6:$N$35,MATCH('例_生成'!B60,'例_原材'!$H$6:$H$35,0))),INDEX('例_原材'!$N$6:$N$35,MATCH('例_生成'!B60,'例_原材'!$H$6:$H$35,0))&gt;0))),"入力OK","要確認"),"要確認"))</x:f>
      </x:c>
      <x:c r="S60" s="18" t="str">
        <x:f>IF('例_生成'!A60="","",'例_生成'!G60*'例_生成'!H60)</x:f>
      </x:c>
      <x:c r="T60" s="18" t="str">
        <x:f>IF('例_生成'!A60="","",'例_生成'!J60)</x:f>
      </x:c>
    </x:row>
    <x:row r="61" ht="38" customHeight="1">
      <x:c r="A61" s="4" t="str">
        <x:f>IF('例_生成'!A61="","",'例_生成'!A61)</x:f>
      </x:c>
      <x:c r="B61" s="4" t="str">
        <x:f>IF('例_生成'!A61="","",IFERROR(INDEX('例_原材'!$A$6:$A$35,MATCH('例_生成'!B61,'例_原材'!$H$6:$H$35,0)),""))</x:f>
      </x:c>
      <x:c r="C61" s="4" t="str">
        <x:f>IF('例_生成'!A61="","",IFERROR(INDEX('例_原材'!$C$6:$C$35,MATCH('例_生成'!B61,'例_原材'!$H$6:$H$35,0)),""))</x:f>
      </x:c>
      <x:c r="D61" s="4" t="str">
        <x:f>IF('例_生成'!A61="","",IFERROR(INDEX('例_原材'!$D$6:$D$35,MATCH('例_生成'!B61,'例_原材'!$H$6:$H$35,0)),""))</x:f>
      </x:c>
      <x:c r="E61" s="4" t="str">
        <x:f>IF('例_生成'!A61="","",'例_生成'!E61&amp;"×"&amp;'例_生成'!F61&amp;"×"&amp;'例_生成'!G61)</x:f>
      </x:c>
      <x:c r="F61" s="4" t="str">
        <x:f>IF('例_生成'!A61="","",'例_生成'!B61)</x:f>
      </x:c>
      <x:c r="G61" s="4" t="str">
        <x:f>IF('例_生成'!A61="","",'例_生成'!C61)</x:f>
      </x:c>
      <x:c r="H61" s="4" t="str">
        <x:f>IF('例_生成'!A61="","",'例_生成'!D61)</x:f>
      </x:c>
      <x:c r="I61" s="4" t="str">
        <x:f>IF('例_生成'!A61="","",'例_生成'!H61)</x:f>
      </x:c>
      <x:c r="J61" s="4" t="str">
        <x:f>IF('例_生成'!A61="","",'例_生成'!I61)</x:f>
      </x:c>
      <x:c r="K61" s="4" t="str">
        <x:f>IF('例_生成'!A61="","",IF(OR('例_生成'!D61="再利用端材",'例_生成'!D61="廃棄端材"),E61,"対象外"))</x:f>
      </x:c>
      <x:c r="L61" s="25" t="str">
        <x:f>IF('例_生成'!A61="","",IFERROR(IF(AND(INDEX('例_原材'!$B$6:$B$35,MATCH('例_生成'!B61,'例_原材'!$H$6:$H$35,0))="鋼材",ISNUMBER(INDEX('例_原材'!$N$6:$N$35,MATCH('例_生成'!B61,'例_原材'!$H$6:$H$35,0))),INDEX('例_原材'!$N$6:$N$35,MATCH('例_生成'!B61,'例_原材'!$H$6:$H$35,0))&gt;0),'例_生成'!G61/'設定'!$B$6*'例_生成'!H61*INDEX('例_原材'!$N$6:$N$35,MATCH('例_生成'!B61,'例_原材'!$H$6:$H$35,0)),""),""))</x:f>
      </x:c>
      <x:c r="M61" s="25" t="str">
        <x:f>IF('例_生成'!A61="","",IF(ISNUMBER('例_生成'!N61),'例_生成'!N61,""))</x:f>
      </x:c>
      <x:c r="N61" s="29" t="str">
        <x:f>IF('例_生成'!A61="","",IFERROR(IF(INDEX('例_原材'!$B$6:$B$35,MATCH('例_生成'!B61,'例_原材'!$H$6:$H$35,0))="木材",'例_生成'!E61*'例_生成'!F61*'例_生成'!G61*'例_生成'!H61/'設定'!$B$6^3,""),""))</x:f>
      </x:c>
      <x:c r="O61" s="33" t="str">
        <x:f>IF('例_生成'!A61="","",IFERROR(IF(INDEX('例_原材'!$B$6:$B$35,MATCH('例_生成'!B61,'例_原材'!$H$6:$H$35,0))="建材",'例_生成'!F61*'例_生成'!G61*'例_生成'!H61/'設定'!$B$6^2,""),""))</x:f>
      </x:c>
      <x:c r="P61" s="4" t="str">
        <x:f>IF('例_生成'!A61="","",'例_生成'!O61)</x:f>
      </x:c>
      <x:c r="Q61" s="4" t="str">
        <x:f>IF('例_生成'!A61="","",IF(AND(R61="入力OK",'例_生成'!L61="使用可",OR('例_生成'!D61="加工品",'例_生成'!D61="再利用端材")),'例_生成'!H61-'例_生成'!J61,0))</x:f>
      </x:c>
      <x:c r="R61" s="4" t="str">
        <x:f>IF('例_生成'!A61="","",IFERROR(IF(AND(OR('例_生成'!N61="",AND(ISNUMBER('例_生成'!N61),'例_生成'!N61&gt;0)),COUNTIF('例_生成'!$A$6:$A$65,'例_生成'!A61)=1,COUNTIF('例_原材'!$H$6:$H$35,'例_生成'!B61)=1,'例_生成'!C61=INDEX('例_原材'!$I$6:$I$35,MATCH('例_生成'!B61,'例_原材'!$H$6:$H$35,0)),INDEX('例_原材'!$R$6:$R$35,MATCH('例_生成'!B61,'例_原材'!$H$6:$H$35,0))="確認済",OR('例_生成'!D61="加工品",'例_生成'!D61="再利用端材",'例_生成'!D61="廃棄端材"),COUNT('例_生成'!E61:'例_生成'!H61)=4,'例_生成'!E61&gt;0,'例_生成'!F61&gt;0,'例_生成'!G61&gt;0,'例_生成'!H61&gt;0,MOD('例_生成'!H61,1)=0,'例_生成'!E61=INDEX('例_原材'!$E$6:$E$35,MATCH('例_生成'!B61,'例_原材'!$H$6:$H$35,0)),'例_生成'!F61=INDEX('例_原材'!$F$6:$F$35,MATCH('例_生成'!B61,'例_原材'!$H$6:$H$35,0)),'例_生成'!I61=INDEX('例_原材'!$K$6:$K$35,MATCH('例_生成'!B61,'例_原材'!$H$6:$H$35,0)),ISNUMBER('例_生成'!J61),'例_生成'!J61&gt;=0,'例_生成'!J61&lt;='例_生成'!H61,MOD('例_生成'!J61,1)=0,OR('例_生成'!J61=0,'例_生成'!K61&lt;&gt;""),OR(AND('例_生成'!D61="廃棄端材",'例_生成'!L61="廃棄",'例_生成'!J61=0),AND('例_生成'!D61&lt;&gt;"廃棄端材",'例_生成'!L61="使用可")),OR('例_生成'!M61="理論",'例_生成'!M61="実測",'例_生成'!M61="対象外"),OR('例_生成'!M61&lt;&gt;"実測",AND(ISNUMBER('例_生成'!N61),'例_生成'!N61&gt;0)),'例_生成'!P61&lt;&gt;"",'例_生成'!Q61&lt;&gt;"",'例_生成'!R61&lt;&gt;"",'例_生成'!S61&lt;&gt;"",'例_生成'!T61&lt;&gt;"",OR('例_生成'!O61="kg",'例_生成'!O61="m3",'例_生成'!O61="m2",'例_生成'!O61="本",'例_生成'!O61="枚",AND('例_生成'!O61="対象外",'例_生成'!D61="廃棄端材")),OR(INDEX('例_原材'!$B$6:$B$35,MATCH('例_生成'!B61,'例_原材'!$H$6:$H$35,0))&lt;&gt;"鋼材",AND(ISNUMBER(INDEX('例_原材'!$N$6:$N$35,MATCH('例_生成'!B61,'例_原材'!$H$6:$H$35,0))),INDEX('例_原材'!$N$6:$N$35,MATCH('例_生成'!B61,'例_原材'!$H$6:$H$35,0))&gt;0))),"入力OK","要確認"),"要確認"))</x:f>
      </x:c>
      <x:c r="S61" s="4" t="str">
        <x:f>IF('例_生成'!A61="","",'例_生成'!G61*'例_生成'!H61)</x:f>
      </x:c>
      <x:c r="T61" s="4" t="str">
        <x:f>IF('例_生成'!A61="","",'例_生成'!J61)</x:f>
      </x:c>
    </x:row>
    <x:row r="62" ht="38" customHeight="1">
      <x:c r="A62" s="18" t="str">
        <x:f>IF('例_生成'!A62="","",'例_生成'!A62)</x:f>
      </x:c>
      <x:c r="B62" s="18" t="str">
        <x:f>IF('例_生成'!A62="","",IFERROR(INDEX('例_原材'!$A$6:$A$35,MATCH('例_生成'!B62,'例_原材'!$H$6:$H$35,0)),""))</x:f>
      </x:c>
      <x:c r="C62" s="18" t="str">
        <x:f>IF('例_生成'!A62="","",IFERROR(INDEX('例_原材'!$C$6:$C$35,MATCH('例_生成'!B62,'例_原材'!$H$6:$H$35,0)),""))</x:f>
      </x:c>
      <x:c r="D62" s="18" t="str">
        <x:f>IF('例_生成'!A62="","",IFERROR(INDEX('例_原材'!$D$6:$D$35,MATCH('例_生成'!B62,'例_原材'!$H$6:$H$35,0)),""))</x:f>
      </x:c>
      <x:c r="E62" s="18" t="str">
        <x:f>IF('例_生成'!A62="","",'例_生成'!E62&amp;"×"&amp;'例_生成'!F62&amp;"×"&amp;'例_生成'!G62)</x:f>
      </x:c>
      <x:c r="F62" s="18" t="str">
        <x:f>IF('例_生成'!A62="","",'例_生成'!B62)</x:f>
      </x:c>
      <x:c r="G62" s="18" t="str">
        <x:f>IF('例_生成'!A62="","",'例_生成'!C62)</x:f>
      </x:c>
      <x:c r="H62" s="18" t="str">
        <x:f>IF('例_生成'!A62="","",'例_生成'!D62)</x:f>
      </x:c>
      <x:c r="I62" s="18" t="str">
        <x:f>IF('例_生成'!A62="","",'例_生成'!H62)</x:f>
      </x:c>
      <x:c r="J62" s="18" t="str">
        <x:f>IF('例_生成'!A62="","",'例_生成'!I62)</x:f>
      </x:c>
      <x:c r="K62" s="18" t="str">
        <x:f>IF('例_生成'!A62="","",IF(OR('例_生成'!D62="再利用端材",'例_生成'!D62="廃棄端材"),E62,"対象外"))</x:f>
      </x:c>
      <x:c r="L62" s="24" t="str">
        <x:f>IF('例_生成'!A62="","",IFERROR(IF(AND(INDEX('例_原材'!$B$6:$B$35,MATCH('例_生成'!B62,'例_原材'!$H$6:$H$35,0))="鋼材",ISNUMBER(INDEX('例_原材'!$N$6:$N$35,MATCH('例_生成'!B62,'例_原材'!$H$6:$H$35,0))),INDEX('例_原材'!$N$6:$N$35,MATCH('例_生成'!B62,'例_原材'!$H$6:$H$35,0))&gt;0),'例_生成'!G62/'設定'!$B$6*'例_生成'!H62*INDEX('例_原材'!$N$6:$N$35,MATCH('例_生成'!B62,'例_原材'!$H$6:$H$35,0)),""),""))</x:f>
      </x:c>
      <x:c r="M62" s="24" t="str">
        <x:f>IF('例_生成'!A62="","",IF(ISNUMBER('例_生成'!N62),'例_生成'!N62,""))</x:f>
      </x:c>
      <x:c r="N62" s="28" t="str">
        <x:f>IF('例_生成'!A62="","",IFERROR(IF(INDEX('例_原材'!$B$6:$B$35,MATCH('例_生成'!B62,'例_原材'!$H$6:$H$35,0))="木材",'例_生成'!E62*'例_生成'!F62*'例_生成'!G62*'例_生成'!H62/'設定'!$B$6^3,""),""))</x:f>
      </x:c>
      <x:c r="O62" s="32" t="str">
        <x:f>IF('例_生成'!A62="","",IFERROR(IF(INDEX('例_原材'!$B$6:$B$35,MATCH('例_生成'!B62,'例_原材'!$H$6:$H$35,0))="建材",'例_生成'!F62*'例_生成'!G62*'例_生成'!H62/'設定'!$B$6^2,""),""))</x:f>
      </x:c>
      <x:c r="P62" s="18" t="str">
        <x:f>IF('例_生成'!A62="","",'例_生成'!O62)</x:f>
      </x:c>
      <x:c r="Q62" s="18" t="str">
        <x:f>IF('例_生成'!A62="","",IF(AND(R62="入力OK",'例_生成'!L62="使用可",OR('例_生成'!D62="加工品",'例_生成'!D62="再利用端材")),'例_生成'!H62-'例_生成'!J62,0))</x:f>
      </x:c>
      <x:c r="R62" s="18" t="str">
        <x:f>IF('例_生成'!A62="","",IFERROR(IF(AND(OR('例_生成'!N62="",AND(ISNUMBER('例_生成'!N62),'例_生成'!N62&gt;0)),COUNTIF('例_生成'!$A$6:$A$65,'例_生成'!A62)=1,COUNTIF('例_原材'!$H$6:$H$35,'例_生成'!B62)=1,'例_生成'!C62=INDEX('例_原材'!$I$6:$I$35,MATCH('例_生成'!B62,'例_原材'!$H$6:$H$35,0)),INDEX('例_原材'!$R$6:$R$35,MATCH('例_生成'!B62,'例_原材'!$H$6:$H$35,0))="確認済",OR('例_生成'!D62="加工品",'例_生成'!D62="再利用端材",'例_生成'!D62="廃棄端材"),COUNT('例_生成'!E62:'例_生成'!H62)=4,'例_生成'!E62&gt;0,'例_生成'!F62&gt;0,'例_生成'!G62&gt;0,'例_生成'!H62&gt;0,MOD('例_生成'!H62,1)=0,'例_生成'!E62=INDEX('例_原材'!$E$6:$E$35,MATCH('例_生成'!B62,'例_原材'!$H$6:$H$35,0)),'例_生成'!F62=INDEX('例_原材'!$F$6:$F$35,MATCH('例_生成'!B62,'例_原材'!$H$6:$H$35,0)),'例_生成'!I62=INDEX('例_原材'!$K$6:$K$35,MATCH('例_生成'!B62,'例_原材'!$H$6:$H$35,0)),ISNUMBER('例_生成'!J62),'例_生成'!J62&gt;=0,'例_生成'!J62&lt;='例_生成'!H62,MOD('例_生成'!J62,1)=0,OR('例_生成'!J62=0,'例_生成'!K62&lt;&gt;""),OR(AND('例_生成'!D62="廃棄端材",'例_生成'!L62="廃棄",'例_生成'!J62=0),AND('例_生成'!D62&lt;&gt;"廃棄端材",'例_生成'!L62="使用可")),OR('例_生成'!M62="理論",'例_生成'!M62="実測",'例_生成'!M62="対象外"),OR('例_生成'!M62&lt;&gt;"実測",AND(ISNUMBER('例_生成'!N62),'例_生成'!N62&gt;0)),'例_生成'!P62&lt;&gt;"",'例_生成'!Q62&lt;&gt;"",'例_生成'!R62&lt;&gt;"",'例_生成'!S62&lt;&gt;"",'例_生成'!T62&lt;&gt;"",OR('例_生成'!O62="kg",'例_生成'!O62="m3",'例_生成'!O62="m2",'例_生成'!O62="本",'例_生成'!O62="枚",AND('例_生成'!O62="対象外",'例_生成'!D62="廃棄端材")),OR(INDEX('例_原材'!$B$6:$B$35,MATCH('例_生成'!B62,'例_原材'!$H$6:$H$35,0))&lt;&gt;"鋼材",AND(ISNUMBER(INDEX('例_原材'!$N$6:$N$35,MATCH('例_生成'!B62,'例_原材'!$H$6:$H$35,0))),INDEX('例_原材'!$N$6:$N$35,MATCH('例_生成'!B62,'例_原材'!$H$6:$H$35,0))&gt;0))),"入力OK","要確認"),"要確認"))</x:f>
      </x:c>
      <x:c r="S62" s="18" t="str">
        <x:f>IF('例_生成'!A62="","",'例_生成'!G62*'例_生成'!H62)</x:f>
      </x:c>
      <x:c r="T62" s="18" t="str">
        <x:f>IF('例_生成'!A62="","",'例_生成'!J62)</x:f>
      </x:c>
    </x:row>
    <x:row r="63" ht="38" customHeight="1">
      <x:c r="A63" s="4" t="str">
        <x:f>IF('例_生成'!A63="","",'例_生成'!A63)</x:f>
      </x:c>
      <x:c r="B63" s="4" t="str">
        <x:f>IF('例_生成'!A63="","",IFERROR(INDEX('例_原材'!$A$6:$A$35,MATCH('例_生成'!B63,'例_原材'!$H$6:$H$35,0)),""))</x:f>
      </x:c>
      <x:c r="C63" s="4" t="str">
        <x:f>IF('例_生成'!A63="","",IFERROR(INDEX('例_原材'!$C$6:$C$35,MATCH('例_生成'!B63,'例_原材'!$H$6:$H$35,0)),""))</x:f>
      </x:c>
      <x:c r="D63" s="4" t="str">
        <x:f>IF('例_生成'!A63="","",IFERROR(INDEX('例_原材'!$D$6:$D$35,MATCH('例_生成'!B63,'例_原材'!$H$6:$H$35,0)),""))</x:f>
      </x:c>
      <x:c r="E63" s="4" t="str">
        <x:f>IF('例_生成'!A63="","",'例_生成'!E63&amp;"×"&amp;'例_生成'!F63&amp;"×"&amp;'例_生成'!G63)</x:f>
      </x:c>
      <x:c r="F63" s="4" t="str">
        <x:f>IF('例_生成'!A63="","",'例_生成'!B63)</x:f>
      </x:c>
      <x:c r="G63" s="4" t="str">
        <x:f>IF('例_生成'!A63="","",'例_生成'!C63)</x:f>
      </x:c>
      <x:c r="H63" s="4" t="str">
        <x:f>IF('例_生成'!A63="","",'例_生成'!D63)</x:f>
      </x:c>
      <x:c r="I63" s="4" t="str">
        <x:f>IF('例_生成'!A63="","",'例_生成'!H63)</x:f>
      </x:c>
      <x:c r="J63" s="4" t="str">
        <x:f>IF('例_生成'!A63="","",'例_生成'!I63)</x:f>
      </x:c>
      <x:c r="K63" s="4" t="str">
        <x:f>IF('例_生成'!A63="","",IF(OR('例_生成'!D63="再利用端材",'例_生成'!D63="廃棄端材"),E63,"対象外"))</x:f>
      </x:c>
      <x:c r="L63" s="25" t="str">
        <x:f>IF('例_生成'!A63="","",IFERROR(IF(AND(INDEX('例_原材'!$B$6:$B$35,MATCH('例_生成'!B63,'例_原材'!$H$6:$H$35,0))="鋼材",ISNUMBER(INDEX('例_原材'!$N$6:$N$35,MATCH('例_生成'!B63,'例_原材'!$H$6:$H$35,0))),INDEX('例_原材'!$N$6:$N$35,MATCH('例_生成'!B63,'例_原材'!$H$6:$H$35,0))&gt;0),'例_生成'!G63/'設定'!$B$6*'例_生成'!H63*INDEX('例_原材'!$N$6:$N$35,MATCH('例_生成'!B63,'例_原材'!$H$6:$H$35,0)),""),""))</x:f>
      </x:c>
      <x:c r="M63" s="25" t="str">
        <x:f>IF('例_生成'!A63="","",IF(ISNUMBER('例_生成'!N63),'例_生成'!N63,""))</x:f>
      </x:c>
      <x:c r="N63" s="29" t="str">
        <x:f>IF('例_生成'!A63="","",IFERROR(IF(INDEX('例_原材'!$B$6:$B$35,MATCH('例_生成'!B63,'例_原材'!$H$6:$H$35,0))="木材",'例_生成'!E63*'例_生成'!F63*'例_生成'!G63*'例_生成'!H63/'設定'!$B$6^3,""),""))</x:f>
      </x:c>
      <x:c r="O63" s="33" t="str">
        <x:f>IF('例_生成'!A63="","",IFERROR(IF(INDEX('例_原材'!$B$6:$B$35,MATCH('例_生成'!B63,'例_原材'!$H$6:$H$35,0))="建材",'例_生成'!F63*'例_生成'!G63*'例_生成'!H63/'設定'!$B$6^2,""),""))</x:f>
      </x:c>
      <x:c r="P63" s="4" t="str">
        <x:f>IF('例_生成'!A63="","",'例_生成'!O63)</x:f>
      </x:c>
      <x:c r="Q63" s="4" t="str">
        <x:f>IF('例_生成'!A63="","",IF(AND(R63="入力OK",'例_生成'!L63="使用可",OR('例_生成'!D63="加工品",'例_生成'!D63="再利用端材")),'例_生成'!H63-'例_生成'!J63,0))</x:f>
      </x:c>
      <x:c r="R63" s="4" t="str">
        <x:f>IF('例_生成'!A63="","",IFERROR(IF(AND(OR('例_生成'!N63="",AND(ISNUMBER('例_生成'!N63),'例_生成'!N63&gt;0)),COUNTIF('例_生成'!$A$6:$A$65,'例_生成'!A63)=1,COUNTIF('例_原材'!$H$6:$H$35,'例_生成'!B63)=1,'例_生成'!C63=INDEX('例_原材'!$I$6:$I$35,MATCH('例_生成'!B63,'例_原材'!$H$6:$H$35,0)),INDEX('例_原材'!$R$6:$R$35,MATCH('例_生成'!B63,'例_原材'!$H$6:$H$35,0))="確認済",OR('例_生成'!D63="加工品",'例_生成'!D63="再利用端材",'例_生成'!D63="廃棄端材"),COUNT('例_生成'!E63:'例_生成'!H63)=4,'例_生成'!E63&gt;0,'例_生成'!F63&gt;0,'例_生成'!G63&gt;0,'例_生成'!H63&gt;0,MOD('例_生成'!H63,1)=0,'例_生成'!E63=INDEX('例_原材'!$E$6:$E$35,MATCH('例_生成'!B63,'例_原材'!$H$6:$H$35,0)),'例_生成'!F63=INDEX('例_原材'!$F$6:$F$35,MATCH('例_生成'!B63,'例_原材'!$H$6:$H$35,0)),'例_生成'!I63=INDEX('例_原材'!$K$6:$K$35,MATCH('例_生成'!B63,'例_原材'!$H$6:$H$35,0)),ISNUMBER('例_生成'!J63),'例_生成'!J63&gt;=0,'例_生成'!J63&lt;='例_生成'!H63,MOD('例_生成'!J63,1)=0,OR('例_生成'!J63=0,'例_生成'!K63&lt;&gt;""),OR(AND('例_生成'!D63="廃棄端材",'例_生成'!L63="廃棄",'例_生成'!J63=0),AND('例_生成'!D63&lt;&gt;"廃棄端材",'例_生成'!L63="使用可")),OR('例_生成'!M63="理論",'例_生成'!M63="実測",'例_生成'!M63="対象外"),OR('例_生成'!M63&lt;&gt;"実測",AND(ISNUMBER('例_生成'!N63),'例_生成'!N63&gt;0)),'例_生成'!P63&lt;&gt;"",'例_生成'!Q63&lt;&gt;"",'例_生成'!R63&lt;&gt;"",'例_生成'!S63&lt;&gt;"",'例_生成'!T63&lt;&gt;"",OR('例_生成'!O63="kg",'例_生成'!O63="m3",'例_生成'!O63="m2",'例_生成'!O63="本",'例_生成'!O63="枚",AND('例_生成'!O63="対象外",'例_生成'!D63="廃棄端材")),OR(INDEX('例_原材'!$B$6:$B$35,MATCH('例_生成'!B63,'例_原材'!$H$6:$H$35,0))&lt;&gt;"鋼材",AND(ISNUMBER(INDEX('例_原材'!$N$6:$N$35,MATCH('例_生成'!B63,'例_原材'!$H$6:$H$35,0))),INDEX('例_原材'!$N$6:$N$35,MATCH('例_生成'!B63,'例_原材'!$H$6:$H$35,0))&gt;0))),"入力OK","要確認"),"要確認"))</x:f>
      </x:c>
      <x:c r="S63" s="4" t="str">
        <x:f>IF('例_生成'!A63="","",'例_生成'!G63*'例_生成'!H63)</x:f>
      </x:c>
      <x:c r="T63" s="4" t="str">
        <x:f>IF('例_生成'!A63="","",'例_生成'!J63)</x:f>
      </x:c>
    </x:row>
    <x:row r="64" ht="38" customHeight="1">
      <x:c r="A64" s="18" t="str">
        <x:f>IF('例_生成'!A64="","",'例_生成'!A64)</x:f>
      </x:c>
      <x:c r="B64" s="18" t="str">
        <x:f>IF('例_生成'!A64="","",IFERROR(INDEX('例_原材'!$A$6:$A$35,MATCH('例_生成'!B64,'例_原材'!$H$6:$H$35,0)),""))</x:f>
      </x:c>
      <x:c r="C64" s="18" t="str">
        <x:f>IF('例_生成'!A64="","",IFERROR(INDEX('例_原材'!$C$6:$C$35,MATCH('例_生成'!B64,'例_原材'!$H$6:$H$35,0)),""))</x:f>
      </x:c>
      <x:c r="D64" s="18" t="str">
        <x:f>IF('例_生成'!A64="","",IFERROR(INDEX('例_原材'!$D$6:$D$35,MATCH('例_生成'!B64,'例_原材'!$H$6:$H$35,0)),""))</x:f>
      </x:c>
      <x:c r="E64" s="18" t="str">
        <x:f>IF('例_生成'!A64="","",'例_生成'!E64&amp;"×"&amp;'例_生成'!F64&amp;"×"&amp;'例_生成'!G64)</x:f>
      </x:c>
      <x:c r="F64" s="18" t="str">
        <x:f>IF('例_生成'!A64="","",'例_生成'!B64)</x:f>
      </x:c>
      <x:c r="G64" s="18" t="str">
        <x:f>IF('例_生成'!A64="","",'例_生成'!C64)</x:f>
      </x:c>
      <x:c r="H64" s="18" t="str">
        <x:f>IF('例_生成'!A64="","",'例_生成'!D64)</x:f>
      </x:c>
      <x:c r="I64" s="18" t="str">
        <x:f>IF('例_生成'!A64="","",'例_生成'!H64)</x:f>
      </x:c>
      <x:c r="J64" s="18" t="str">
        <x:f>IF('例_生成'!A64="","",'例_生成'!I64)</x:f>
      </x:c>
      <x:c r="K64" s="18" t="str">
        <x:f>IF('例_生成'!A64="","",IF(OR('例_生成'!D64="再利用端材",'例_生成'!D64="廃棄端材"),E64,"対象外"))</x:f>
      </x:c>
      <x:c r="L64" s="24" t="str">
        <x:f>IF('例_生成'!A64="","",IFERROR(IF(AND(INDEX('例_原材'!$B$6:$B$35,MATCH('例_生成'!B64,'例_原材'!$H$6:$H$35,0))="鋼材",ISNUMBER(INDEX('例_原材'!$N$6:$N$35,MATCH('例_生成'!B64,'例_原材'!$H$6:$H$35,0))),INDEX('例_原材'!$N$6:$N$35,MATCH('例_生成'!B64,'例_原材'!$H$6:$H$35,0))&gt;0),'例_生成'!G64/'設定'!$B$6*'例_生成'!H64*INDEX('例_原材'!$N$6:$N$35,MATCH('例_生成'!B64,'例_原材'!$H$6:$H$35,0)),""),""))</x:f>
      </x:c>
      <x:c r="M64" s="24" t="str">
        <x:f>IF('例_生成'!A64="","",IF(ISNUMBER('例_生成'!N64),'例_生成'!N64,""))</x:f>
      </x:c>
      <x:c r="N64" s="28" t="str">
        <x:f>IF('例_生成'!A64="","",IFERROR(IF(INDEX('例_原材'!$B$6:$B$35,MATCH('例_生成'!B64,'例_原材'!$H$6:$H$35,0))="木材",'例_生成'!E64*'例_生成'!F64*'例_生成'!G64*'例_生成'!H64/'設定'!$B$6^3,""),""))</x:f>
      </x:c>
      <x:c r="O64" s="32" t="str">
        <x:f>IF('例_生成'!A64="","",IFERROR(IF(INDEX('例_原材'!$B$6:$B$35,MATCH('例_生成'!B64,'例_原材'!$H$6:$H$35,0))="建材",'例_生成'!F64*'例_生成'!G64*'例_生成'!H64/'設定'!$B$6^2,""),""))</x:f>
      </x:c>
      <x:c r="P64" s="18" t="str">
        <x:f>IF('例_生成'!A64="","",'例_生成'!O64)</x:f>
      </x:c>
      <x:c r="Q64" s="18" t="str">
        <x:f>IF('例_生成'!A64="","",IF(AND(R64="入力OK",'例_生成'!L64="使用可",OR('例_生成'!D64="加工品",'例_生成'!D64="再利用端材")),'例_生成'!H64-'例_生成'!J64,0))</x:f>
      </x:c>
      <x:c r="R64" s="18" t="str">
        <x:f>IF('例_生成'!A64="","",IFERROR(IF(AND(OR('例_生成'!N64="",AND(ISNUMBER('例_生成'!N64),'例_生成'!N64&gt;0)),COUNTIF('例_生成'!$A$6:$A$65,'例_生成'!A64)=1,COUNTIF('例_原材'!$H$6:$H$35,'例_生成'!B64)=1,'例_生成'!C64=INDEX('例_原材'!$I$6:$I$35,MATCH('例_生成'!B64,'例_原材'!$H$6:$H$35,0)),INDEX('例_原材'!$R$6:$R$35,MATCH('例_生成'!B64,'例_原材'!$H$6:$H$35,0))="確認済",OR('例_生成'!D64="加工品",'例_生成'!D64="再利用端材",'例_生成'!D64="廃棄端材"),COUNT('例_生成'!E64:'例_生成'!H64)=4,'例_生成'!E64&gt;0,'例_生成'!F64&gt;0,'例_生成'!G64&gt;0,'例_生成'!H64&gt;0,MOD('例_生成'!H64,1)=0,'例_生成'!E64=INDEX('例_原材'!$E$6:$E$35,MATCH('例_生成'!B64,'例_原材'!$H$6:$H$35,0)),'例_生成'!F64=INDEX('例_原材'!$F$6:$F$35,MATCH('例_生成'!B64,'例_原材'!$H$6:$H$35,0)),'例_生成'!I64=INDEX('例_原材'!$K$6:$K$35,MATCH('例_生成'!B64,'例_原材'!$H$6:$H$35,0)),ISNUMBER('例_生成'!J64),'例_生成'!J64&gt;=0,'例_生成'!J64&lt;='例_生成'!H64,MOD('例_生成'!J64,1)=0,OR('例_生成'!J64=0,'例_生成'!K64&lt;&gt;""),OR(AND('例_生成'!D64="廃棄端材",'例_生成'!L64="廃棄",'例_生成'!J64=0),AND('例_生成'!D64&lt;&gt;"廃棄端材",'例_生成'!L64="使用可")),OR('例_生成'!M64="理論",'例_生成'!M64="実測",'例_生成'!M64="対象外"),OR('例_生成'!M64&lt;&gt;"実測",AND(ISNUMBER('例_生成'!N64),'例_生成'!N64&gt;0)),'例_生成'!P64&lt;&gt;"",'例_生成'!Q64&lt;&gt;"",'例_生成'!R64&lt;&gt;"",'例_生成'!S64&lt;&gt;"",'例_生成'!T64&lt;&gt;"",OR('例_生成'!O64="kg",'例_生成'!O64="m3",'例_生成'!O64="m2",'例_生成'!O64="本",'例_生成'!O64="枚",AND('例_生成'!O64="対象外",'例_生成'!D64="廃棄端材")),OR(INDEX('例_原材'!$B$6:$B$35,MATCH('例_生成'!B64,'例_原材'!$H$6:$H$35,0))&lt;&gt;"鋼材",AND(ISNUMBER(INDEX('例_原材'!$N$6:$N$35,MATCH('例_生成'!B64,'例_原材'!$H$6:$H$35,0))),INDEX('例_原材'!$N$6:$N$35,MATCH('例_生成'!B64,'例_原材'!$H$6:$H$35,0))&gt;0))),"入力OK","要確認"),"要確認"))</x:f>
      </x:c>
      <x:c r="S64" s="18" t="str">
        <x:f>IF('例_生成'!A64="","",'例_生成'!G64*'例_生成'!H64)</x:f>
      </x:c>
      <x:c r="T64" s="18" t="str">
        <x:f>IF('例_生成'!A64="","",'例_生成'!J64)</x:f>
      </x:c>
    </x:row>
    <x:row r="65" ht="38" customHeight="1">
      <x:c r="A65" s="4" t="str">
        <x:f>IF('例_生成'!A65="","",'例_生成'!A65)</x:f>
      </x:c>
      <x:c r="B65" s="4" t="str">
        <x:f>IF('例_生成'!A65="","",IFERROR(INDEX('例_原材'!$A$6:$A$35,MATCH('例_生成'!B65,'例_原材'!$H$6:$H$35,0)),""))</x:f>
      </x:c>
      <x:c r="C65" s="4" t="str">
        <x:f>IF('例_生成'!A65="","",IFERROR(INDEX('例_原材'!$C$6:$C$35,MATCH('例_生成'!B65,'例_原材'!$H$6:$H$35,0)),""))</x:f>
      </x:c>
      <x:c r="D65" s="4" t="str">
        <x:f>IF('例_生成'!A65="","",IFERROR(INDEX('例_原材'!$D$6:$D$35,MATCH('例_生成'!B65,'例_原材'!$H$6:$H$35,0)),""))</x:f>
      </x:c>
      <x:c r="E65" s="4" t="str">
        <x:f>IF('例_生成'!A65="","",'例_生成'!E65&amp;"×"&amp;'例_生成'!F65&amp;"×"&amp;'例_生成'!G65)</x:f>
      </x:c>
      <x:c r="F65" s="4" t="str">
        <x:f>IF('例_生成'!A65="","",'例_生成'!B65)</x:f>
      </x:c>
      <x:c r="G65" s="4" t="str">
        <x:f>IF('例_生成'!A65="","",'例_生成'!C65)</x:f>
      </x:c>
      <x:c r="H65" s="4" t="str">
        <x:f>IF('例_生成'!A65="","",'例_生成'!D65)</x:f>
      </x:c>
      <x:c r="I65" s="4" t="str">
        <x:f>IF('例_生成'!A65="","",'例_生成'!H65)</x:f>
      </x:c>
      <x:c r="J65" s="4" t="str">
        <x:f>IF('例_生成'!A65="","",'例_生成'!I65)</x:f>
      </x:c>
      <x:c r="K65" s="4" t="str">
        <x:f>IF('例_生成'!A65="","",IF(OR('例_生成'!D65="再利用端材",'例_生成'!D65="廃棄端材"),E65,"対象外"))</x:f>
      </x:c>
      <x:c r="L65" s="25" t="str">
        <x:f>IF('例_生成'!A65="","",IFERROR(IF(AND(INDEX('例_原材'!$B$6:$B$35,MATCH('例_生成'!B65,'例_原材'!$H$6:$H$35,0))="鋼材",ISNUMBER(INDEX('例_原材'!$N$6:$N$35,MATCH('例_生成'!B65,'例_原材'!$H$6:$H$35,0))),INDEX('例_原材'!$N$6:$N$35,MATCH('例_生成'!B65,'例_原材'!$H$6:$H$35,0))&gt;0),'例_生成'!G65/'設定'!$B$6*'例_生成'!H65*INDEX('例_原材'!$N$6:$N$35,MATCH('例_生成'!B65,'例_原材'!$H$6:$H$35,0)),""),""))</x:f>
      </x:c>
      <x:c r="M65" s="25" t="str">
        <x:f>IF('例_生成'!A65="","",IF(ISNUMBER('例_生成'!N65),'例_生成'!N65,""))</x:f>
      </x:c>
      <x:c r="N65" s="29" t="str">
        <x:f>IF('例_生成'!A65="","",IFERROR(IF(INDEX('例_原材'!$B$6:$B$35,MATCH('例_生成'!B65,'例_原材'!$H$6:$H$35,0))="木材",'例_生成'!E65*'例_生成'!F65*'例_生成'!G65*'例_生成'!H65/'設定'!$B$6^3,""),""))</x:f>
      </x:c>
      <x:c r="O65" s="33" t="str">
        <x:f>IF('例_生成'!A65="","",IFERROR(IF(INDEX('例_原材'!$B$6:$B$35,MATCH('例_生成'!B65,'例_原材'!$H$6:$H$35,0))="建材",'例_生成'!F65*'例_生成'!G65*'例_生成'!H65/'設定'!$B$6^2,""),""))</x:f>
      </x:c>
      <x:c r="P65" s="4" t="str">
        <x:f>IF('例_生成'!A65="","",'例_生成'!O65)</x:f>
      </x:c>
      <x:c r="Q65" s="4" t="str">
        <x:f>IF('例_生成'!A65="","",IF(AND(R65="入力OK",'例_生成'!L65="使用可",OR('例_生成'!D65="加工品",'例_生成'!D65="再利用端材")),'例_生成'!H65-'例_生成'!J65,0))</x:f>
      </x:c>
      <x:c r="R65" s="4" t="str">
        <x:f>IF('例_生成'!A65="","",IFERROR(IF(AND(OR('例_生成'!N65="",AND(ISNUMBER('例_生成'!N65),'例_生成'!N65&gt;0)),COUNTIF('例_生成'!$A$6:$A$65,'例_生成'!A65)=1,COUNTIF('例_原材'!$H$6:$H$35,'例_生成'!B65)=1,'例_生成'!C65=INDEX('例_原材'!$I$6:$I$35,MATCH('例_生成'!B65,'例_原材'!$H$6:$H$35,0)),INDEX('例_原材'!$R$6:$R$35,MATCH('例_生成'!B65,'例_原材'!$H$6:$H$35,0))="確認済",OR('例_生成'!D65="加工品",'例_生成'!D65="再利用端材",'例_生成'!D65="廃棄端材"),COUNT('例_生成'!E65:'例_生成'!H65)=4,'例_生成'!E65&gt;0,'例_生成'!F65&gt;0,'例_生成'!G65&gt;0,'例_生成'!H65&gt;0,MOD('例_生成'!H65,1)=0,'例_生成'!E65=INDEX('例_原材'!$E$6:$E$35,MATCH('例_生成'!B65,'例_原材'!$H$6:$H$35,0)),'例_生成'!F65=INDEX('例_原材'!$F$6:$F$35,MATCH('例_生成'!B65,'例_原材'!$H$6:$H$35,0)),'例_生成'!I65=INDEX('例_原材'!$K$6:$K$35,MATCH('例_生成'!B65,'例_原材'!$H$6:$H$35,0)),ISNUMBER('例_生成'!J65),'例_生成'!J65&gt;=0,'例_生成'!J65&lt;='例_生成'!H65,MOD('例_生成'!J65,1)=0,OR('例_生成'!J65=0,'例_生成'!K65&lt;&gt;""),OR(AND('例_生成'!D65="廃棄端材",'例_生成'!L65="廃棄",'例_生成'!J65=0),AND('例_生成'!D65&lt;&gt;"廃棄端材",'例_生成'!L65="使用可")),OR('例_生成'!M65="理論",'例_生成'!M65="実測",'例_生成'!M65="対象外"),OR('例_生成'!M65&lt;&gt;"実測",AND(ISNUMBER('例_生成'!N65),'例_生成'!N65&gt;0)),'例_生成'!P65&lt;&gt;"",'例_生成'!Q65&lt;&gt;"",'例_生成'!R65&lt;&gt;"",'例_生成'!S65&lt;&gt;"",'例_生成'!T65&lt;&gt;"",OR('例_生成'!O65="kg",'例_生成'!O65="m3",'例_生成'!O65="m2",'例_生成'!O65="本",'例_生成'!O65="枚",AND('例_生成'!O65="対象外",'例_生成'!D65="廃棄端材")),OR(INDEX('例_原材'!$B$6:$B$35,MATCH('例_生成'!B65,'例_原材'!$H$6:$H$35,0))&lt;&gt;"鋼材",AND(ISNUMBER(INDEX('例_原材'!$N$6:$N$35,MATCH('例_生成'!B65,'例_原材'!$H$6:$H$35,0))),INDEX('例_原材'!$N$6:$N$35,MATCH('例_生成'!B65,'例_原材'!$H$6:$H$35,0))&gt;0))),"入力OK","要確認"),"要確認"))</x:f>
      </x:c>
      <x:c r="S65" s="4" t="str">
        <x:f>IF('例_生成'!A65="","",'例_生成'!G65*'例_生成'!H65)</x:f>
      </x:c>
      <x:c r="T65" s="4" t="str">
        <x:f>IF('例_生成'!A65="","",'例_生成'!J65)</x:f>
      </x:c>
    </x:row>
  </x:sheetData>
  <x:mergeCells>
    <x:mergeCell ref="A1:T1"/>
    <x:mergeCell ref="A2:T3"/>
  </x:mergeCells>
  <x:conditionalFormatting sqref="R6:R65">
    <x:cfRule type="expression" dxfId="0" priority="1">
      <x:formula>AND($A6&lt;&gt;"",$R6&lt;&gt;"入力OK")</x:formula>
    </x:cfRule>
  </x:conditionalFormatting>
  <x:pageMargins left="0.7" right="0.7" top="0.75" bottom="0.75" header="0.3" footer="0.3"/>
  <x:tableParts count="1">
    <x:tablePart xmlns:r="http://schemas.openxmlformats.org/officeDocument/2006/relationships" r:id="R80db7756f12d4ffb"/>
  </x:tableParts>
</x:worksheet>
</file>

<file path=xl/worksheets/sheet6.xml><?xml version="1.0" encoding="utf-8"?>
<x:worksheet xmlns:x="http://schemas.openxmlformats.org/spreadsheetml/2006/main">
  <x:sheetFormatPr defaultRowHeight="15"/>
  <x:cols>
    <x:col min="1" max="1" width="14" hidden="0" customWidth="1"/>
    <x:col min="2" max="2" width="14" hidden="0" customWidth="1"/>
    <x:col min="3" max="3" width="14" hidden="0" customWidth="1"/>
    <x:col min="4" max="4" width="14" hidden="0" customWidth="1"/>
    <x:col min="5" max="5" width="14" hidden="0" customWidth="1"/>
    <x:col min="6" max="6" width="14" hidden="0" customWidth="1"/>
    <x:col min="7" max="7" width="14" hidden="0" customWidth="1"/>
    <x:col min="8" max="8" width="14" hidden="0" customWidth="1"/>
    <x:col min="9" max="9" width="14" hidden="0" customWidth="1"/>
    <x:col min="10" max="10" width="25" hidden="0" customWidth="1"/>
    <x:col min="11" max="11" width="25" hidden="0" customWidth="1"/>
  </x:cols>
  <x:sheetData>
    <x:row r="1" ht="38" customHeight="1">
      <x:c r="A1" s="9" t="str">
        <x:v>例｜照合</x:v>
      </x:c>
      <x:c r="B1" s="9"/>
      <x:c r="C1" s="9"/>
      <x:c r="D1" s="9"/>
      <x:c r="E1" s="9"/>
      <x:c r="F1" s="9"/>
      <x:c r="G1" s="9"/>
      <x:c r="H1" s="9"/>
      <x:c r="I1" s="9"/>
      <x:c r="J1" s="9"/>
      <x:c r="K1" s="9"/>
    </x:row>
    <x:row r="2" ht="26" customHeight="1">
      <x:c r="A2" s="12" t="str">
        <x:v>説明用の架空例。記録時点：2026-09-15 14:00、加工・予約後、出庫前。 数量照合は品質・出荷・請求の自動承認ではありません。</x:v>
      </x:c>
      <x:c r="B2" s="12"/>
      <x:c r="C2" s="12"/>
      <x:c r="D2" s="12"/>
      <x:c r="E2" s="12"/>
      <x:c r="F2" s="12"/>
      <x:c r="G2" s="12"/>
      <x:c r="H2" s="12"/>
      <x:c r="I2" s="12"/>
      <x:c r="J2" s="12"/>
      <x:c r="K2" s="12"/>
    </x:row>
    <x:row r="3" ht="26" customHeight="1">
      <x:c r="A3" s="12"/>
      <x:c r="B3" s="12"/>
      <x:c r="C3" s="12"/>
      <x:c r="D3" s="12"/>
      <x:c r="E3" s="12"/>
      <x:c r="F3" s="12"/>
      <x:c r="G3" s="12"/>
      <x:c r="H3" s="12"/>
      <x:c r="I3" s="12"/>
      <x:c r="J3" s="12"/>
      <x:c r="K3" s="12"/>
    </x:row>
    <x:row r="4" ht="26" customHeight="1">
      <x:c r="A4" s="4"/>
      <x:c r="B4" s="4"/>
      <x:c r="C4" s="4"/>
      <x:c r="D4" s="4"/>
      <x:c r="E4" s="4"/>
      <x:c r="F4" s="4"/>
      <x:c r="G4" s="4"/>
      <x:c r="H4" s="4"/>
      <x:c r="I4" s="4"/>
      <x:c r="J4" s="4"/>
      <x:c r="K4" s="4"/>
    </x:row>
    <x:row r="5" ht="40" customHeight="1">
      <x:c r="A5" s="15" t="str">
        <x:v>加工ID</x:v>
      </x:c>
      <x:c r="B5" s="15" t="str">
        <x:v>原材ID</x:v>
      </x:c>
      <x:c r="C5" s="15" t="str">
        <x:v>品目ID</x:v>
      </x:c>
      <x:c r="D5" s="15" t="str">
        <x:v>投入延長 (mm)</x:v>
      </x:c>
      <x:c r="E5" s="15" t="str">
        <x:v>加工品 (mm)</x:v>
      </x:c>
      <x:c r="F5" s="15" t="str">
        <x:v>再利用端材 (mm)</x:v>
      </x:c>
      <x:c r="G5" s="15" t="str">
        <x:v>廃棄端材 (mm)</x:v>
      </x:c>
      <x:c r="H5" s="15" t="str">
        <x:v>切断ロス (mm)</x:v>
      </x:c>
      <x:c r="I5" s="15" t="str">
        <x:v>差分 (mm)</x:v>
      </x:c>
      <x:c r="J5" s="15" t="str">
        <x:v>入力検査</x:v>
      </x:c>
      <x:c r="K5" s="15" t="str">
        <x:v>数量照合</x:v>
      </x:c>
    </x:row>
    <x:row r="6" ht="38" customHeight="1">
      <x:c r="A6" s="18" t="str">
        <x:f>IF('例_原材'!H6="","",'例_原材'!I6)</x:f>
        <x:v>S-C01</x:v>
      </x:c>
      <x:c r="B6" s="18" t="str">
        <x:f>IF('例_原材'!H6="","",'例_原材'!H6)</x:f>
        <x:v>S-R01</x:v>
      </x:c>
      <x:c r="C6" s="18" t="str">
        <x:f>IF('例_原材'!H6="","",'例_原材'!A6)</x:f>
        <x:v>S01</x:v>
      </x:c>
      <x:c r="D6" s="50" t="n">
        <x:f>IF('例_原材'!H6="","",'例_原材'!G6*'例_原材'!J6)</x:f>
        <x:v>6000</x:v>
      </x:c>
      <x:c r="E6" s="50" t="n">
        <x:f>IF('例_原材'!H6="","",SUMIFS('例_計算'!$S$6:$S$65,'例_計算'!$G$6:$G$65,A6,'例_計算'!$H$6:$H$65,"加工品"))</x:f>
        <x:v>4000</x:v>
      </x:c>
      <x:c r="F6" s="50" t="n">
        <x:f>IF('例_原材'!H6="","",SUMIFS('例_計算'!$S$6:$S$65,'例_計算'!$G$6:$G$65,A6,'例_計算'!$H$6:$H$65,"再利用端材"))</x:f>
        <x:v>1994</x:v>
      </x:c>
      <x:c r="G6" s="50" t="n">
        <x:f>IF('例_原材'!H6="","",SUMIFS('例_計算'!$S$6:$S$65,'例_計算'!$G$6:$G$65,A6,'例_計算'!$H$6:$H$65,"廃棄端材"))</x:f>
        <x:v>0</x:v>
      </x:c>
      <x:c r="H6" s="50" t="n">
        <x:f>IF('例_原材'!H6="","",'例_原材'!L6*'例_原材'!M6*'例_原材'!J6)</x:f>
        <x:v>6</x:v>
      </x:c>
      <x:c r="I6" s="54" t="n">
        <x:f>IF('例_原材'!H6="","",D6-SUM(E6:H6))</x:f>
        <x:v>0</x:v>
      </x:c>
      <x:c r="J6" s="18" t="str">
        <x:f>IF('例_原材'!H6="","",IFERROR(IF(AND(COUNTIF('例_原材'!$H$6:$H$35,'例_原材'!H6)=1,'例_原材'!I6&lt;&gt;"",COUNTIF('例_原材'!$I$6:$I$35,'例_原材'!I6)=1,'例_原材'!A6&lt;&gt;"",'例_原材'!C6&lt;&gt;"",'例_原材'!D6&lt;&gt;"",OR('例_原材'!B6="鋼材",'例_原材'!B6="木材",'例_原材'!B6="建材"),COUNT('例_原材'!E6:'例_原材'!G6)=3,'例_原材'!E6&gt;0,'例_原材'!F6&gt;0,'例_原材'!G6&gt;0,ISNUMBER('例_原材'!J6),'例_原材'!J6=1,COUNT('例_原材'!L6:'例_原材'!M6)=2,'例_原材'!L6&gt;=0,MOD('例_原材'!L6,1)=0,'例_原材'!M6&gt;=0,OR('例_原材'!K6="本",'例_原材'!K6="枚"),'例_原材'!P6&lt;&gt;"",'例_原材'!Q6&lt;&gt;"",'例_原材'!R6="確認済",COUNTIF('例_計算'!$G$6:$G$65,A6)&gt;0,COUNTIFS('例_計算'!$G$6:$G$65,A6,'例_計算'!$R$6:$R$65,"&lt;&gt;入力OK")=0,COUNTIF('例_生成'!$B$6:$B$65,B6)=COUNTIF('例_計算'!$G$6:$G$65,A6),OR('例_原材'!B6&lt;&gt;"鋼材",AND(ISNUMBER('例_原材'!N6),'例_原材'!N6&gt;0,'例_原材'!S6&lt;&gt;""))),"入力OK","要確認"),"要確認"))</x:f>
        <x:v>入力OK</x:v>
      </x:c>
      <x:c r="K6" s="18" t="str">
        <x:f>IF('例_原材'!H6="","",IF(J6&lt;&gt;"入力OK","保留",IF(ABS(I6)&lt;='設定'!$B$7,"一致（数量のみ）","差分あり")))</x:f>
        <x:v>一致（数量のみ）</x:v>
      </x:c>
    </x:row>
    <x:row r="7" ht="38" customHeight="1">
      <x:c r="A7" s="4" t="str">
        <x:f>IF('例_原材'!H7="","",'例_原材'!I7)</x:f>
        <x:v>S-C02</x:v>
      </x:c>
      <x:c r="B7" s="4" t="str">
        <x:f>IF('例_原材'!H7="","",'例_原材'!H7)</x:f>
        <x:v>S-R02</x:v>
      </x:c>
      <x:c r="C7" s="4" t="str">
        <x:f>IF('例_原材'!H7="","",'例_原材'!A7)</x:f>
        <x:v>S01</x:v>
      </x:c>
      <x:c r="D7" s="51" t="n">
        <x:f>IF('例_原材'!H7="","",'例_原材'!G7*'例_原材'!J7)</x:f>
        <x:v>4000</x:v>
      </x:c>
      <x:c r="E7" s="51" t="n">
        <x:f>IF('例_原材'!H7="","",SUMIFS('例_計算'!$S$6:$S$65,'例_計算'!$G$6:$G$65,A7,'例_計算'!$H$6:$H$65,"加工品"))</x:f>
        <x:v>3000</x:v>
      </x:c>
      <x:c r="F7" s="51" t="n">
        <x:f>IF('例_原材'!H7="","",SUMIFS('例_計算'!$S$6:$S$65,'例_計算'!$G$6:$G$65,A7,'例_計算'!$H$6:$H$65,"再利用端材"))</x:f>
        <x:v>0</x:v>
      </x:c>
      <x:c r="G7" s="51" t="n">
        <x:f>IF('例_原材'!H7="","",SUMIFS('例_計算'!$S$6:$S$65,'例_計算'!$G$6:$G$65,A7,'例_計算'!$H$6:$H$65,"廃棄端材"))</x:f>
        <x:v>994</x:v>
      </x:c>
      <x:c r="H7" s="51" t="n">
        <x:f>IF('例_原材'!H7="","",'例_原材'!L7*'例_原材'!M7*'例_原材'!J7)</x:f>
        <x:v>6</x:v>
      </x:c>
      <x:c r="I7" s="55" t="n">
        <x:f>IF('例_原材'!H7="","",D7-SUM(E7:H7))</x:f>
        <x:v>0</x:v>
      </x:c>
      <x:c r="J7" s="4" t="str">
        <x:f>IF('例_原材'!H7="","",IFERROR(IF(AND(COUNTIF('例_原材'!$H$6:$H$35,'例_原材'!H7)=1,'例_原材'!I7&lt;&gt;"",COUNTIF('例_原材'!$I$6:$I$35,'例_原材'!I7)=1,'例_原材'!A7&lt;&gt;"",'例_原材'!C7&lt;&gt;"",'例_原材'!D7&lt;&gt;"",OR('例_原材'!B7="鋼材",'例_原材'!B7="木材",'例_原材'!B7="建材"),COUNT('例_原材'!E7:'例_原材'!G7)=3,'例_原材'!E7&gt;0,'例_原材'!F7&gt;0,'例_原材'!G7&gt;0,ISNUMBER('例_原材'!J7),'例_原材'!J7=1,COUNT('例_原材'!L7:'例_原材'!M7)=2,'例_原材'!L7&gt;=0,MOD('例_原材'!L7,1)=0,'例_原材'!M7&gt;=0,OR('例_原材'!K7="本",'例_原材'!K7="枚"),'例_原材'!P7&lt;&gt;"",'例_原材'!Q7&lt;&gt;"",'例_原材'!R7="確認済",COUNTIF('例_計算'!$G$6:$G$65,A7)&gt;0,COUNTIFS('例_計算'!$G$6:$G$65,A7,'例_計算'!$R$6:$R$65,"&lt;&gt;入力OK")=0,COUNTIF('例_生成'!$B$6:$B$65,B7)=COUNTIF('例_計算'!$G$6:$G$65,A7),OR('例_原材'!B7&lt;&gt;"鋼材",AND(ISNUMBER('例_原材'!N7),'例_原材'!N7&gt;0,'例_原材'!S7&lt;&gt;""))),"入力OK","要確認"),"要確認"))</x:f>
        <x:v>入力OK</x:v>
      </x:c>
      <x:c r="K7" s="4" t="str">
        <x:f>IF('例_原材'!H7="","",IF(J7&lt;&gt;"入力OK","保留",IF(ABS(I7)&lt;='設定'!$B$7,"一致（数量のみ）","差分あり")))</x:f>
        <x:v>一致（数量のみ）</x:v>
      </x:c>
    </x:row>
    <x:row r="8" ht="38" customHeight="1">
      <x:c r="A8" s="18" t="str">
        <x:f>IF('例_原材'!H8="","",'例_原材'!I8)</x:f>
        <x:v>W-C01</x:v>
      </x:c>
      <x:c r="B8" s="18" t="str">
        <x:f>IF('例_原材'!H8="","",'例_原材'!H8)</x:f>
        <x:v>W-R01</x:v>
      </x:c>
      <x:c r="C8" s="18" t="str">
        <x:f>IF('例_原材'!H8="","",'例_原材'!A8)</x:f>
        <x:v>W01</x:v>
      </x:c>
      <x:c r="D8" s="50" t="n">
        <x:f>IF('例_原材'!H8="","",'例_原材'!G8*'例_原材'!J8)</x:f>
        <x:v>4000</x:v>
      </x:c>
      <x:c r="E8" s="50" t="n">
        <x:f>IF('例_原材'!H8="","",SUMIFS('例_計算'!$S$6:$S$65,'例_計算'!$G$6:$G$65,A8,'例_計算'!$H$6:$H$65,"加工品"))</x:f>
        <x:v>3000</x:v>
      </x:c>
      <x:c r="F8" s="50" t="n">
        <x:f>IF('例_原材'!H8="","",SUMIFS('例_計算'!$S$6:$S$65,'例_計算'!$G$6:$G$65,A8,'例_計算'!$H$6:$H$65,"再利用端材"))</x:f>
        <x:v>994</x:v>
      </x:c>
      <x:c r="G8" s="50" t="n">
        <x:f>IF('例_原材'!H8="","",SUMIFS('例_計算'!$S$6:$S$65,'例_計算'!$G$6:$G$65,A8,'例_計算'!$H$6:$H$65,"廃棄端材"))</x:f>
        <x:v>0</x:v>
      </x:c>
      <x:c r="H8" s="50" t="n">
        <x:f>IF('例_原材'!H8="","",'例_原材'!L8*'例_原材'!M8*'例_原材'!J8)</x:f>
        <x:v>6</x:v>
      </x:c>
      <x:c r="I8" s="54" t="n">
        <x:f>IF('例_原材'!H8="","",D8-SUM(E8:H8))</x:f>
        <x:v>0</x:v>
      </x:c>
      <x:c r="J8" s="18" t="str">
        <x:f>IF('例_原材'!H8="","",IFERROR(IF(AND(COUNTIF('例_原材'!$H$6:$H$35,'例_原材'!H8)=1,'例_原材'!I8&lt;&gt;"",COUNTIF('例_原材'!$I$6:$I$35,'例_原材'!I8)=1,'例_原材'!A8&lt;&gt;"",'例_原材'!C8&lt;&gt;"",'例_原材'!D8&lt;&gt;"",OR('例_原材'!B8="鋼材",'例_原材'!B8="木材",'例_原材'!B8="建材"),COUNT('例_原材'!E8:'例_原材'!G8)=3,'例_原材'!E8&gt;0,'例_原材'!F8&gt;0,'例_原材'!G8&gt;0,ISNUMBER('例_原材'!J8),'例_原材'!J8=1,COUNT('例_原材'!L8:'例_原材'!M8)=2,'例_原材'!L8&gt;=0,MOD('例_原材'!L8,1)=0,'例_原材'!M8&gt;=0,OR('例_原材'!K8="本",'例_原材'!K8="枚"),'例_原材'!P8&lt;&gt;"",'例_原材'!Q8&lt;&gt;"",'例_原材'!R8="確認済",COUNTIF('例_計算'!$G$6:$G$65,A8)&gt;0,COUNTIFS('例_計算'!$G$6:$G$65,A8,'例_計算'!$R$6:$R$65,"&lt;&gt;入力OK")=0,COUNTIF('例_生成'!$B$6:$B$65,B8)=COUNTIF('例_計算'!$G$6:$G$65,A8),OR('例_原材'!B8&lt;&gt;"鋼材",AND(ISNUMBER('例_原材'!N8),'例_原材'!N8&gt;0,'例_原材'!S8&lt;&gt;""))),"入力OK","要確認"),"要確認"))</x:f>
        <x:v>入力OK</x:v>
      </x:c>
      <x:c r="K8" s="18" t="str">
        <x:f>IF('例_原材'!H8="","",IF(J8&lt;&gt;"入力OK","保留",IF(ABS(I8)&lt;='設定'!$B$7,"一致（数量のみ）","差分あり")))</x:f>
        <x:v>一致（数量のみ）</x:v>
      </x:c>
    </x:row>
    <x:row r="9" ht="38" customHeight="1">
      <x:c r="A9" s="4" t="str">
        <x:f>IF('例_原材'!H9="","",'例_原材'!I9)</x:f>
        <x:v>W-C02</x:v>
      </x:c>
      <x:c r="B9" s="4" t="str">
        <x:f>IF('例_原材'!H9="","",'例_原材'!H9)</x:f>
        <x:v>W-R02</x:v>
      </x:c>
      <x:c r="C9" s="4" t="str">
        <x:f>IF('例_原材'!H9="","",'例_原材'!A9)</x:f>
        <x:v>W01</x:v>
      </x:c>
      <x:c r="D9" s="51" t="n">
        <x:f>IF('例_原材'!H9="","",'例_原材'!G9*'例_原材'!J9)</x:f>
        <x:v>3000</x:v>
      </x:c>
      <x:c r="E9" s="51" t="n">
        <x:f>IF('例_原材'!H9="","",SUMIFS('例_計算'!$S$6:$S$65,'例_計算'!$G$6:$G$65,A9,'例_計算'!$H$6:$H$65,"加工品"))</x:f>
        <x:v>2000</x:v>
      </x:c>
      <x:c r="F9" s="51" t="n">
        <x:f>IF('例_原材'!H9="","",SUMIFS('例_計算'!$S$6:$S$65,'例_計算'!$G$6:$G$65,A9,'例_計算'!$H$6:$H$65,"再利用端材"))</x:f>
        <x:v>0</x:v>
      </x:c>
      <x:c r="G9" s="51" t="n">
        <x:f>IF('例_原材'!H9="","",SUMIFS('例_計算'!$S$6:$S$65,'例_計算'!$G$6:$G$65,A9,'例_計算'!$H$6:$H$65,"廃棄端材"))</x:f>
        <x:v>994</x:v>
      </x:c>
      <x:c r="H9" s="51" t="n">
        <x:f>IF('例_原材'!H9="","",'例_原材'!L9*'例_原材'!M9*'例_原材'!J9)</x:f>
        <x:v>6</x:v>
      </x:c>
      <x:c r="I9" s="55" t="n">
        <x:f>IF('例_原材'!H9="","",D9-SUM(E9:H9))</x:f>
        <x:v>0</x:v>
      </x:c>
      <x:c r="J9" s="4" t="str">
        <x:f>IF('例_原材'!H9="","",IFERROR(IF(AND(COUNTIF('例_原材'!$H$6:$H$35,'例_原材'!H9)=1,'例_原材'!I9&lt;&gt;"",COUNTIF('例_原材'!$I$6:$I$35,'例_原材'!I9)=1,'例_原材'!A9&lt;&gt;"",'例_原材'!C9&lt;&gt;"",'例_原材'!D9&lt;&gt;"",OR('例_原材'!B9="鋼材",'例_原材'!B9="木材",'例_原材'!B9="建材"),COUNT('例_原材'!E9:'例_原材'!G9)=3,'例_原材'!E9&gt;0,'例_原材'!F9&gt;0,'例_原材'!G9&gt;0,ISNUMBER('例_原材'!J9),'例_原材'!J9=1,COUNT('例_原材'!L9:'例_原材'!M9)=2,'例_原材'!L9&gt;=0,MOD('例_原材'!L9,1)=0,'例_原材'!M9&gt;=0,OR('例_原材'!K9="本",'例_原材'!K9="枚"),'例_原材'!P9&lt;&gt;"",'例_原材'!Q9&lt;&gt;"",'例_原材'!R9="確認済",COUNTIF('例_計算'!$G$6:$G$65,A9)&gt;0,COUNTIFS('例_計算'!$G$6:$G$65,A9,'例_計算'!$R$6:$R$65,"&lt;&gt;入力OK")=0,COUNTIF('例_生成'!$B$6:$B$65,B9)=COUNTIF('例_計算'!$G$6:$G$65,A9),OR('例_原材'!B9&lt;&gt;"鋼材",AND(ISNUMBER('例_原材'!N9),'例_原材'!N9&gt;0,'例_原材'!S9&lt;&gt;""))),"入力OK","要確認"),"要確認"))</x:f>
        <x:v>入力OK</x:v>
      </x:c>
      <x:c r="K9" s="4" t="str">
        <x:f>IF('例_原材'!H9="","",IF(J9&lt;&gt;"入力OK","保留",IF(ABS(I9)&lt;='設定'!$B$7,"一致（数量のみ）","差分あり")))</x:f>
        <x:v>一致（数量のみ）</x:v>
      </x:c>
    </x:row>
    <x:row r="10" ht="38" customHeight="1">
      <x:c r="A10" s="18" t="str">
        <x:f>IF('例_原材'!H10="","",'例_原材'!I10)</x:f>
        <x:v>B-C01</x:v>
      </x:c>
      <x:c r="B10" s="18" t="str">
        <x:f>IF('例_原材'!H10="","",'例_原材'!H10)</x:f>
        <x:v>B-R01</x:v>
      </x:c>
      <x:c r="C10" s="18" t="str">
        <x:f>IF('例_原材'!H10="","",'例_原材'!A10)</x:f>
        <x:v>B01</x:v>
      </x:c>
      <x:c r="D10" s="50" t="n">
        <x:f>IF('例_原材'!H10="","",'例_原材'!G10*'例_原材'!J10)</x:f>
        <x:v>1820</x:v>
      </x:c>
      <x:c r="E10" s="50" t="n">
        <x:f>IF('例_原材'!H10="","",SUMIFS('例_計算'!$S$6:$S$65,'例_計算'!$G$6:$G$65,A10,'例_計算'!$H$6:$H$65,"加工品"))</x:f>
        <x:v>1200</x:v>
      </x:c>
      <x:c r="F10" s="50" t="n">
        <x:f>IF('例_原材'!H10="","",SUMIFS('例_計算'!$S$6:$S$65,'例_計算'!$G$6:$G$65,A10,'例_計算'!$H$6:$H$65,"再利用端材"))</x:f>
        <x:v>614</x:v>
      </x:c>
      <x:c r="G10" s="50" t="n">
        <x:f>IF('例_原材'!H10="","",SUMIFS('例_計算'!$S$6:$S$65,'例_計算'!$G$6:$G$65,A10,'例_計算'!$H$6:$H$65,"廃棄端材"))</x:f>
        <x:v>0</x:v>
      </x:c>
      <x:c r="H10" s="50" t="n">
        <x:f>IF('例_原材'!H10="","",'例_原材'!L10*'例_原材'!M10*'例_原材'!J10)</x:f>
        <x:v>6</x:v>
      </x:c>
      <x:c r="I10" s="54" t="n">
        <x:f>IF('例_原材'!H10="","",D10-SUM(E10:H10))</x:f>
        <x:v>0</x:v>
      </x:c>
      <x:c r="J10" s="18" t="str">
        <x:f>IF('例_原材'!H10="","",IFERROR(IF(AND(COUNTIF('例_原材'!$H$6:$H$35,'例_原材'!H10)=1,'例_原材'!I10&lt;&gt;"",COUNTIF('例_原材'!$I$6:$I$35,'例_原材'!I10)=1,'例_原材'!A10&lt;&gt;"",'例_原材'!C10&lt;&gt;"",'例_原材'!D10&lt;&gt;"",OR('例_原材'!B10="鋼材",'例_原材'!B10="木材",'例_原材'!B10="建材"),COUNT('例_原材'!E10:'例_原材'!G10)=3,'例_原材'!E10&gt;0,'例_原材'!F10&gt;0,'例_原材'!G10&gt;0,ISNUMBER('例_原材'!J10),'例_原材'!J10=1,COUNT('例_原材'!L10:'例_原材'!M10)=2,'例_原材'!L10&gt;=0,MOD('例_原材'!L10,1)=0,'例_原材'!M10&gt;=0,OR('例_原材'!K10="本",'例_原材'!K10="枚"),'例_原材'!P10&lt;&gt;"",'例_原材'!Q10&lt;&gt;"",'例_原材'!R10="確認済",COUNTIF('例_計算'!$G$6:$G$65,A10)&gt;0,COUNTIFS('例_計算'!$G$6:$G$65,A10,'例_計算'!$R$6:$R$65,"&lt;&gt;入力OK")=0,COUNTIF('例_生成'!$B$6:$B$65,B10)=COUNTIF('例_計算'!$G$6:$G$65,A10),OR('例_原材'!B10&lt;&gt;"鋼材",AND(ISNUMBER('例_原材'!N10),'例_原材'!N10&gt;0,'例_原材'!S10&lt;&gt;""))),"入力OK","要確認"),"要確認"))</x:f>
        <x:v>入力OK</x:v>
      </x:c>
      <x:c r="K10" s="18" t="str">
        <x:f>IF('例_原材'!H10="","",IF(J10&lt;&gt;"入力OK","保留",IF(ABS(I10)&lt;='設定'!$B$7,"一致（数量のみ）","差分あり")))</x:f>
        <x:v>一致（数量のみ）</x:v>
      </x:c>
    </x:row>
    <x:row r="11" ht="38" customHeight="1">
      <x:c r="A11" s="4" t="str">
        <x:f>IF('例_原材'!H11="","",'例_原材'!I11)</x:f>
        <x:v>B-C02</x:v>
      </x:c>
      <x:c r="B11" s="4" t="str">
        <x:f>IF('例_原材'!H11="","",'例_原材'!H11)</x:f>
        <x:v>B-R02</x:v>
      </x:c>
      <x:c r="C11" s="4" t="str">
        <x:f>IF('例_原材'!H11="","",'例_原材'!A11)</x:f>
        <x:v>B01</x:v>
      </x:c>
      <x:c r="D11" s="51" t="n">
        <x:f>IF('例_原材'!H11="","",'例_原材'!G11*'例_原材'!J11)</x:f>
        <x:v>1520</x:v>
      </x:c>
      <x:c r="E11" s="51" t="n">
        <x:f>IF('例_原材'!H11="","",SUMIFS('例_計算'!$S$6:$S$65,'例_計算'!$G$6:$G$65,A11,'例_計算'!$H$6:$H$65,"加工品"))</x:f>
        <x:v>1000</x:v>
      </x:c>
      <x:c r="F11" s="51" t="n">
        <x:f>IF('例_原材'!H11="","",SUMIFS('例_計算'!$S$6:$S$65,'例_計算'!$G$6:$G$65,A11,'例_計算'!$H$6:$H$65,"再利用端材"))</x:f>
        <x:v>0</x:v>
      </x:c>
      <x:c r="G11" s="51" t="n">
        <x:f>IF('例_原材'!H11="","",SUMIFS('例_計算'!$S$6:$S$65,'例_計算'!$G$6:$G$65,A11,'例_計算'!$H$6:$H$65,"廃棄端材"))</x:f>
        <x:v>514</x:v>
      </x:c>
      <x:c r="H11" s="51" t="n">
        <x:f>IF('例_原材'!H11="","",'例_原材'!L11*'例_原材'!M11*'例_原材'!J11)</x:f>
        <x:v>6</x:v>
      </x:c>
      <x:c r="I11" s="55" t="n">
        <x:f>IF('例_原材'!H11="","",D11-SUM(E11:H11))</x:f>
        <x:v>0</x:v>
      </x:c>
      <x:c r="J11" s="4" t="str">
        <x:f>IF('例_原材'!H11="","",IFERROR(IF(AND(COUNTIF('例_原材'!$H$6:$H$35,'例_原材'!H11)=1,'例_原材'!I11&lt;&gt;"",COUNTIF('例_原材'!$I$6:$I$35,'例_原材'!I11)=1,'例_原材'!A11&lt;&gt;"",'例_原材'!C11&lt;&gt;"",'例_原材'!D11&lt;&gt;"",OR('例_原材'!B11="鋼材",'例_原材'!B11="木材",'例_原材'!B11="建材"),COUNT('例_原材'!E11:'例_原材'!G11)=3,'例_原材'!E11&gt;0,'例_原材'!F11&gt;0,'例_原材'!G11&gt;0,ISNUMBER('例_原材'!J11),'例_原材'!J11=1,COUNT('例_原材'!L11:'例_原材'!M11)=2,'例_原材'!L11&gt;=0,MOD('例_原材'!L11,1)=0,'例_原材'!M11&gt;=0,OR('例_原材'!K11="本",'例_原材'!K11="枚"),'例_原材'!P11&lt;&gt;"",'例_原材'!Q11&lt;&gt;"",'例_原材'!R11="確認済",COUNTIF('例_計算'!$G$6:$G$65,A11)&gt;0,COUNTIFS('例_計算'!$G$6:$G$65,A11,'例_計算'!$R$6:$R$65,"&lt;&gt;入力OK")=0,COUNTIF('例_生成'!$B$6:$B$65,B11)=COUNTIF('例_計算'!$G$6:$G$65,A11),OR('例_原材'!B11&lt;&gt;"鋼材",AND(ISNUMBER('例_原材'!N11),'例_原材'!N11&gt;0,'例_原材'!S11&lt;&gt;""))),"入力OK","要確認"),"要確認"))</x:f>
        <x:v>入力OK</x:v>
      </x:c>
      <x:c r="K11" s="4" t="str">
        <x:f>IF('例_原材'!H11="","",IF(J11&lt;&gt;"入力OK","保留",IF(ABS(I11)&lt;='設定'!$B$7,"一致（数量のみ）","差分あり")))</x:f>
        <x:v>一致（数量のみ）</x:v>
      </x:c>
    </x:row>
    <x:row r="12" ht="38" customHeight="1">
      <x:c r="A12" s="18" t="str">
        <x:f>IF('例_原材'!H12="","",'例_原材'!I12)</x:f>
      </x:c>
      <x:c r="B12" s="18" t="str">
        <x:f>IF('例_原材'!H12="","",'例_原材'!H12)</x:f>
      </x:c>
      <x:c r="C12" s="18" t="str">
        <x:f>IF('例_原材'!H12="","",'例_原材'!A12)</x:f>
      </x:c>
      <x:c r="D12" s="50" t="str">
        <x:f>IF('例_原材'!H12="","",'例_原材'!G12*'例_原材'!J12)</x:f>
      </x:c>
      <x:c r="E12" s="50" t="str">
        <x:f>IF('例_原材'!H12="","",SUMIFS('例_計算'!$S$6:$S$65,'例_計算'!$G$6:$G$65,A12,'例_計算'!$H$6:$H$65,"加工品"))</x:f>
      </x:c>
      <x:c r="F12" s="50" t="str">
        <x:f>IF('例_原材'!H12="","",SUMIFS('例_計算'!$S$6:$S$65,'例_計算'!$G$6:$G$65,A12,'例_計算'!$H$6:$H$65,"再利用端材"))</x:f>
      </x:c>
      <x:c r="G12" s="50" t="str">
        <x:f>IF('例_原材'!H12="","",SUMIFS('例_計算'!$S$6:$S$65,'例_計算'!$G$6:$G$65,A12,'例_計算'!$H$6:$H$65,"廃棄端材"))</x:f>
      </x:c>
      <x:c r="H12" s="50" t="str">
        <x:f>IF('例_原材'!H12="","",'例_原材'!L12*'例_原材'!M12*'例_原材'!J12)</x:f>
      </x:c>
      <x:c r="I12" s="54" t="str">
        <x:f>IF('例_原材'!H12="","",D12-SUM(E12:H12))</x:f>
      </x:c>
      <x:c r="J12" s="18" t="str">
        <x:f>IF('例_原材'!H12="","",IFERROR(IF(AND(COUNTIF('例_原材'!$H$6:$H$35,'例_原材'!H12)=1,'例_原材'!I12&lt;&gt;"",COUNTIF('例_原材'!$I$6:$I$35,'例_原材'!I12)=1,'例_原材'!A12&lt;&gt;"",'例_原材'!C12&lt;&gt;"",'例_原材'!D12&lt;&gt;"",OR('例_原材'!B12="鋼材",'例_原材'!B12="木材",'例_原材'!B12="建材"),COUNT('例_原材'!E12:'例_原材'!G12)=3,'例_原材'!E12&gt;0,'例_原材'!F12&gt;0,'例_原材'!G12&gt;0,ISNUMBER('例_原材'!J12),'例_原材'!J12=1,COUNT('例_原材'!L12:'例_原材'!M12)=2,'例_原材'!L12&gt;=0,MOD('例_原材'!L12,1)=0,'例_原材'!M12&gt;=0,OR('例_原材'!K12="本",'例_原材'!K12="枚"),'例_原材'!P12&lt;&gt;"",'例_原材'!Q12&lt;&gt;"",'例_原材'!R12="確認済",COUNTIF('例_計算'!$G$6:$G$65,A12)&gt;0,COUNTIFS('例_計算'!$G$6:$G$65,A12,'例_計算'!$R$6:$R$65,"&lt;&gt;入力OK")=0,COUNTIF('例_生成'!$B$6:$B$65,B12)=COUNTIF('例_計算'!$G$6:$G$65,A12),OR('例_原材'!B12&lt;&gt;"鋼材",AND(ISNUMBER('例_原材'!N12),'例_原材'!N12&gt;0,'例_原材'!S12&lt;&gt;""))),"入力OK","要確認"),"要確認"))</x:f>
      </x:c>
      <x:c r="K12" s="18" t="str">
        <x:f>IF('例_原材'!H12="","",IF(J12&lt;&gt;"入力OK","保留",IF(ABS(I12)&lt;='設定'!$B$7,"一致（数量のみ）","差分あり")))</x:f>
      </x:c>
    </x:row>
    <x:row r="13" ht="38" customHeight="1">
      <x:c r="A13" s="4" t="str">
        <x:f>IF('例_原材'!H13="","",'例_原材'!I13)</x:f>
      </x:c>
      <x:c r="B13" s="4" t="str">
        <x:f>IF('例_原材'!H13="","",'例_原材'!H13)</x:f>
      </x:c>
      <x:c r="C13" s="4" t="str">
        <x:f>IF('例_原材'!H13="","",'例_原材'!A13)</x:f>
      </x:c>
      <x:c r="D13" s="51" t="str">
        <x:f>IF('例_原材'!H13="","",'例_原材'!G13*'例_原材'!J13)</x:f>
      </x:c>
      <x:c r="E13" s="51" t="str">
        <x:f>IF('例_原材'!H13="","",SUMIFS('例_計算'!$S$6:$S$65,'例_計算'!$G$6:$G$65,A13,'例_計算'!$H$6:$H$65,"加工品"))</x:f>
      </x:c>
      <x:c r="F13" s="51" t="str">
        <x:f>IF('例_原材'!H13="","",SUMIFS('例_計算'!$S$6:$S$65,'例_計算'!$G$6:$G$65,A13,'例_計算'!$H$6:$H$65,"再利用端材"))</x:f>
      </x:c>
      <x:c r="G13" s="51" t="str">
        <x:f>IF('例_原材'!H13="","",SUMIFS('例_計算'!$S$6:$S$65,'例_計算'!$G$6:$G$65,A13,'例_計算'!$H$6:$H$65,"廃棄端材"))</x:f>
      </x:c>
      <x:c r="H13" s="51" t="str">
        <x:f>IF('例_原材'!H13="","",'例_原材'!L13*'例_原材'!M13*'例_原材'!J13)</x:f>
      </x:c>
      <x:c r="I13" s="55" t="str">
        <x:f>IF('例_原材'!H13="","",D13-SUM(E13:H13))</x:f>
      </x:c>
      <x:c r="J13" s="4" t="str">
        <x:f>IF('例_原材'!H13="","",IFERROR(IF(AND(COUNTIF('例_原材'!$H$6:$H$35,'例_原材'!H13)=1,'例_原材'!I13&lt;&gt;"",COUNTIF('例_原材'!$I$6:$I$35,'例_原材'!I13)=1,'例_原材'!A13&lt;&gt;"",'例_原材'!C13&lt;&gt;"",'例_原材'!D13&lt;&gt;"",OR('例_原材'!B13="鋼材",'例_原材'!B13="木材",'例_原材'!B13="建材"),COUNT('例_原材'!E13:'例_原材'!G13)=3,'例_原材'!E13&gt;0,'例_原材'!F13&gt;0,'例_原材'!G13&gt;0,ISNUMBER('例_原材'!J13),'例_原材'!J13=1,COUNT('例_原材'!L13:'例_原材'!M13)=2,'例_原材'!L13&gt;=0,MOD('例_原材'!L13,1)=0,'例_原材'!M13&gt;=0,OR('例_原材'!K13="本",'例_原材'!K13="枚"),'例_原材'!P13&lt;&gt;"",'例_原材'!Q13&lt;&gt;"",'例_原材'!R13="確認済",COUNTIF('例_計算'!$G$6:$G$65,A13)&gt;0,COUNTIFS('例_計算'!$G$6:$G$65,A13,'例_計算'!$R$6:$R$65,"&lt;&gt;入力OK")=0,COUNTIF('例_生成'!$B$6:$B$65,B13)=COUNTIF('例_計算'!$G$6:$G$65,A13),OR('例_原材'!B13&lt;&gt;"鋼材",AND(ISNUMBER('例_原材'!N13),'例_原材'!N13&gt;0,'例_原材'!S13&lt;&gt;""))),"入力OK","要確認"),"要確認"))</x:f>
      </x:c>
      <x:c r="K13" s="4" t="str">
        <x:f>IF('例_原材'!H13="","",IF(J13&lt;&gt;"入力OK","保留",IF(ABS(I13)&lt;='設定'!$B$7,"一致（数量のみ）","差分あり")))</x:f>
      </x:c>
    </x:row>
    <x:row r="14" ht="38" customHeight="1">
      <x:c r="A14" s="18" t="str">
        <x:f>IF('例_原材'!H14="","",'例_原材'!I14)</x:f>
      </x:c>
      <x:c r="B14" s="18" t="str">
        <x:f>IF('例_原材'!H14="","",'例_原材'!H14)</x:f>
      </x:c>
      <x:c r="C14" s="18" t="str">
        <x:f>IF('例_原材'!H14="","",'例_原材'!A14)</x:f>
      </x:c>
      <x:c r="D14" s="50" t="str">
        <x:f>IF('例_原材'!H14="","",'例_原材'!G14*'例_原材'!J14)</x:f>
      </x:c>
      <x:c r="E14" s="50" t="str">
        <x:f>IF('例_原材'!H14="","",SUMIFS('例_計算'!$S$6:$S$65,'例_計算'!$G$6:$G$65,A14,'例_計算'!$H$6:$H$65,"加工品"))</x:f>
      </x:c>
      <x:c r="F14" s="50" t="str">
        <x:f>IF('例_原材'!H14="","",SUMIFS('例_計算'!$S$6:$S$65,'例_計算'!$G$6:$G$65,A14,'例_計算'!$H$6:$H$65,"再利用端材"))</x:f>
      </x:c>
      <x:c r="G14" s="50" t="str">
        <x:f>IF('例_原材'!H14="","",SUMIFS('例_計算'!$S$6:$S$65,'例_計算'!$G$6:$G$65,A14,'例_計算'!$H$6:$H$65,"廃棄端材"))</x:f>
      </x:c>
      <x:c r="H14" s="50" t="str">
        <x:f>IF('例_原材'!H14="","",'例_原材'!L14*'例_原材'!M14*'例_原材'!J14)</x:f>
      </x:c>
      <x:c r="I14" s="54" t="str">
        <x:f>IF('例_原材'!H14="","",D14-SUM(E14:H14))</x:f>
      </x:c>
      <x:c r="J14" s="18" t="str">
        <x:f>IF('例_原材'!H14="","",IFERROR(IF(AND(COUNTIF('例_原材'!$H$6:$H$35,'例_原材'!H14)=1,'例_原材'!I14&lt;&gt;"",COUNTIF('例_原材'!$I$6:$I$35,'例_原材'!I14)=1,'例_原材'!A14&lt;&gt;"",'例_原材'!C14&lt;&gt;"",'例_原材'!D14&lt;&gt;"",OR('例_原材'!B14="鋼材",'例_原材'!B14="木材",'例_原材'!B14="建材"),COUNT('例_原材'!E14:'例_原材'!G14)=3,'例_原材'!E14&gt;0,'例_原材'!F14&gt;0,'例_原材'!G14&gt;0,ISNUMBER('例_原材'!J14),'例_原材'!J14=1,COUNT('例_原材'!L14:'例_原材'!M14)=2,'例_原材'!L14&gt;=0,MOD('例_原材'!L14,1)=0,'例_原材'!M14&gt;=0,OR('例_原材'!K14="本",'例_原材'!K14="枚"),'例_原材'!P14&lt;&gt;"",'例_原材'!Q14&lt;&gt;"",'例_原材'!R14="確認済",COUNTIF('例_計算'!$G$6:$G$65,A14)&gt;0,COUNTIFS('例_計算'!$G$6:$G$65,A14,'例_計算'!$R$6:$R$65,"&lt;&gt;入力OK")=0,COUNTIF('例_生成'!$B$6:$B$65,B14)=COUNTIF('例_計算'!$G$6:$G$65,A14),OR('例_原材'!B14&lt;&gt;"鋼材",AND(ISNUMBER('例_原材'!N14),'例_原材'!N14&gt;0,'例_原材'!S14&lt;&gt;""))),"入力OK","要確認"),"要確認"))</x:f>
      </x:c>
      <x:c r="K14" s="18" t="str">
        <x:f>IF('例_原材'!H14="","",IF(J14&lt;&gt;"入力OK","保留",IF(ABS(I14)&lt;='設定'!$B$7,"一致（数量のみ）","差分あり")))</x:f>
      </x:c>
    </x:row>
    <x:row r="15" ht="38" customHeight="1">
      <x:c r="A15" s="4" t="str">
        <x:f>IF('例_原材'!H15="","",'例_原材'!I15)</x:f>
      </x:c>
      <x:c r="B15" s="4" t="str">
        <x:f>IF('例_原材'!H15="","",'例_原材'!H15)</x:f>
      </x:c>
      <x:c r="C15" s="4" t="str">
        <x:f>IF('例_原材'!H15="","",'例_原材'!A15)</x:f>
      </x:c>
      <x:c r="D15" s="51" t="str">
        <x:f>IF('例_原材'!H15="","",'例_原材'!G15*'例_原材'!J15)</x:f>
      </x:c>
      <x:c r="E15" s="51" t="str">
        <x:f>IF('例_原材'!H15="","",SUMIFS('例_計算'!$S$6:$S$65,'例_計算'!$G$6:$G$65,A15,'例_計算'!$H$6:$H$65,"加工品"))</x:f>
      </x:c>
      <x:c r="F15" s="51" t="str">
        <x:f>IF('例_原材'!H15="","",SUMIFS('例_計算'!$S$6:$S$65,'例_計算'!$G$6:$G$65,A15,'例_計算'!$H$6:$H$65,"再利用端材"))</x:f>
      </x:c>
      <x:c r="G15" s="51" t="str">
        <x:f>IF('例_原材'!H15="","",SUMIFS('例_計算'!$S$6:$S$65,'例_計算'!$G$6:$G$65,A15,'例_計算'!$H$6:$H$65,"廃棄端材"))</x:f>
      </x:c>
      <x:c r="H15" s="51" t="str">
        <x:f>IF('例_原材'!H15="","",'例_原材'!L15*'例_原材'!M15*'例_原材'!J15)</x:f>
      </x:c>
      <x:c r="I15" s="55" t="str">
        <x:f>IF('例_原材'!H15="","",D15-SUM(E15:H15))</x:f>
      </x:c>
      <x:c r="J15" s="4" t="str">
        <x:f>IF('例_原材'!H15="","",IFERROR(IF(AND(COUNTIF('例_原材'!$H$6:$H$35,'例_原材'!H15)=1,'例_原材'!I15&lt;&gt;"",COUNTIF('例_原材'!$I$6:$I$35,'例_原材'!I15)=1,'例_原材'!A15&lt;&gt;"",'例_原材'!C15&lt;&gt;"",'例_原材'!D15&lt;&gt;"",OR('例_原材'!B15="鋼材",'例_原材'!B15="木材",'例_原材'!B15="建材"),COUNT('例_原材'!E15:'例_原材'!G15)=3,'例_原材'!E15&gt;0,'例_原材'!F15&gt;0,'例_原材'!G15&gt;0,ISNUMBER('例_原材'!J15),'例_原材'!J15=1,COUNT('例_原材'!L15:'例_原材'!M15)=2,'例_原材'!L15&gt;=0,MOD('例_原材'!L15,1)=0,'例_原材'!M15&gt;=0,OR('例_原材'!K15="本",'例_原材'!K15="枚"),'例_原材'!P15&lt;&gt;"",'例_原材'!Q15&lt;&gt;"",'例_原材'!R15="確認済",COUNTIF('例_計算'!$G$6:$G$65,A15)&gt;0,COUNTIFS('例_計算'!$G$6:$G$65,A15,'例_計算'!$R$6:$R$65,"&lt;&gt;入力OK")=0,COUNTIF('例_生成'!$B$6:$B$65,B15)=COUNTIF('例_計算'!$G$6:$G$65,A15),OR('例_原材'!B15&lt;&gt;"鋼材",AND(ISNUMBER('例_原材'!N15),'例_原材'!N15&gt;0,'例_原材'!S15&lt;&gt;""))),"入力OK","要確認"),"要確認"))</x:f>
      </x:c>
      <x:c r="K15" s="4" t="str">
        <x:f>IF('例_原材'!H15="","",IF(J15&lt;&gt;"入力OK","保留",IF(ABS(I15)&lt;='設定'!$B$7,"一致（数量のみ）","差分あり")))</x:f>
      </x:c>
    </x:row>
    <x:row r="16" ht="38" customHeight="1">
      <x:c r="A16" s="18" t="str">
        <x:f>IF('例_原材'!H16="","",'例_原材'!I16)</x:f>
      </x:c>
      <x:c r="B16" s="18" t="str">
        <x:f>IF('例_原材'!H16="","",'例_原材'!H16)</x:f>
      </x:c>
      <x:c r="C16" s="18" t="str">
        <x:f>IF('例_原材'!H16="","",'例_原材'!A16)</x:f>
      </x:c>
      <x:c r="D16" s="50" t="str">
        <x:f>IF('例_原材'!H16="","",'例_原材'!G16*'例_原材'!J16)</x:f>
      </x:c>
      <x:c r="E16" s="50" t="str">
        <x:f>IF('例_原材'!H16="","",SUMIFS('例_計算'!$S$6:$S$65,'例_計算'!$G$6:$G$65,A16,'例_計算'!$H$6:$H$65,"加工品"))</x:f>
      </x:c>
      <x:c r="F16" s="50" t="str">
        <x:f>IF('例_原材'!H16="","",SUMIFS('例_計算'!$S$6:$S$65,'例_計算'!$G$6:$G$65,A16,'例_計算'!$H$6:$H$65,"再利用端材"))</x:f>
      </x:c>
      <x:c r="G16" s="50" t="str">
        <x:f>IF('例_原材'!H16="","",SUMIFS('例_計算'!$S$6:$S$65,'例_計算'!$G$6:$G$65,A16,'例_計算'!$H$6:$H$65,"廃棄端材"))</x:f>
      </x:c>
      <x:c r="H16" s="50" t="str">
        <x:f>IF('例_原材'!H16="","",'例_原材'!L16*'例_原材'!M16*'例_原材'!J16)</x:f>
      </x:c>
      <x:c r="I16" s="54" t="str">
        <x:f>IF('例_原材'!H16="","",D16-SUM(E16:H16))</x:f>
      </x:c>
      <x:c r="J16" s="18" t="str">
        <x:f>IF('例_原材'!H16="","",IFERROR(IF(AND(COUNTIF('例_原材'!$H$6:$H$35,'例_原材'!H16)=1,'例_原材'!I16&lt;&gt;"",COUNTIF('例_原材'!$I$6:$I$35,'例_原材'!I16)=1,'例_原材'!A16&lt;&gt;"",'例_原材'!C16&lt;&gt;"",'例_原材'!D16&lt;&gt;"",OR('例_原材'!B16="鋼材",'例_原材'!B16="木材",'例_原材'!B16="建材"),COUNT('例_原材'!E16:'例_原材'!G16)=3,'例_原材'!E16&gt;0,'例_原材'!F16&gt;0,'例_原材'!G16&gt;0,ISNUMBER('例_原材'!J16),'例_原材'!J16=1,COUNT('例_原材'!L16:'例_原材'!M16)=2,'例_原材'!L16&gt;=0,MOD('例_原材'!L16,1)=0,'例_原材'!M16&gt;=0,OR('例_原材'!K16="本",'例_原材'!K16="枚"),'例_原材'!P16&lt;&gt;"",'例_原材'!Q16&lt;&gt;"",'例_原材'!R16="確認済",COUNTIF('例_計算'!$G$6:$G$65,A16)&gt;0,COUNTIFS('例_計算'!$G$6:$G$65,A16,'例_計算'!$R$6:$R$65,"&lt;&gt;入力OK")=0,COUNTIF('例_生成'!$B$6:$B$65,B16)=COUNTIF('例_計算'!$G$6:$G$65,A16),OR('例_原材'!B16&lt;&gt;"鋼材",AND(ISNUMBER('例_原材'!N16),'例_原材'!N16&gt;0,'例_原材'!S16&lt;&gt;""))),"入力OK","要確認"),"要確認"))</x:f>
      </x:c>
      <x:c r="K16" s="18" t="str">
        <x:f>IF('例_原材'!H16="","",IF(J16&lt;&gt;"入力OK","保留",IF(ABS(I16)&lt;='設定'!$B$7,"一致（数量のみ）","差分あり")))</x:f>
      </x:c>
    </x:row>
    <x:row r="17" ht="38" customHeight="1">
      <x:c r="A17" s="4" t="str">
        <x:f>IF('例_原材'!H17="","",'例_原材'!I17)</x:f>
      </x:c>
      <x:c r="B17" s="4" t="str">
        <x:f>IF('例_原材'!H17="","",'例_原材'!H17)</x:f>
      </x:c>
      <x:c r="C17" s="4" t="str">
        <x:f>IF('例_原材'!H17="","",'例_原材'!A17)</x:f>
      </x:c>
      <x:c r="D17" s="51" t="str">
        <x:f>IF('例_原材'!H17="","",'例_原材'!G17*'例_原材'!J17)</x:f>
      </x:c>
      <x:c r="E17" s="51" t="str">
        <x:f>IF('例_原材'!H17="","",SUMIFS('例_計算'!$S$6:$S$65,'例_計算'!$G$6:$G$65,A17,'例_計算'!$H$6:$H$65,"加工品"))</x:f>
      </x:c>
      <x:c r="F17" s="51" t="str">
        <x:f>IF('例_原材'!H17="","",SUMIFS('例_計算'!$S$6:$S$65,'例_計算'!$G$6:$G$65,A17,'例_計算'!$H$6:$H$65,"再利用端材"))</x:f>
      </x:c>
      <x:c r="G17" s="51" t="str">
        <x:f>IF('例_原材'!H17="","",SUMIFS('例_計算'!$S$6:$S$65,'例_計算'!$G$6:$G$65,A17,'例_計算'!$H$6:$H$65,"廃棄端材"))</x:f>
      </x:c>
      <x:c r="H17" s="51" t="str">
        <x:f>IF('例_原材'!H17="","",'例_原材'!L17*'例_原材'!M17*'例_原材'!J17)</x:f>
      </x:c>
      <x:c r="I17" s="55" t="str">
        <x:f>IF('例_原材'!H17="","",D17-SUM(E17:H17))</x:f>
      </x:c>
      <x:c r="J17" s="4" t="str">
        <x:f>IF('例_原材'!H17="","",IFERROR(IF(AND(COUNTIF('例_原材'!$H$6:$H$35,'例_原材'!H17)=1,'例_原材'!I17&lt;&gt;"",COUNTIF('例_原材'!$I$6:$I$35,'例_原材'!I17)=1,'例_原材'!A17&lt;&gt;"",'例_原材'!C17&lt;&gt;"",'例_原材'!D17&lt;&gt;"",OR('例_原材'!B17="鋼材",'例_原材'!B17="木材",'例_原材'!B17="建材"),COUNT('例_原材'!E17:'例_原材'!G17)=3,'例_原材'!E17&gt;0,'例_原材'!F17&gt;0,'例_原材'!G17&gt;0,ISNUMBER('例_原材'!J17),'例_原材'!J17=1,COUNT('例_原材'!L17:'例_原材'!M17)=2,'例_原材'!L17&gt;=0,MOD('例_原材'!L17,1)=0,'例_原材'!M17&gt;=0,OR('例_原材'!K17="本",'例_原材'!K17="枚"),'例_原材'!P17&lt;&gt;"",'例_原材'!Q17&lt;&gt;"",'例_原材'!R17="確認済",COUNTIF('例_計算'!$G$6:$G$65,A17)&gt;0,COUNTIFS('例_計算'!$G$6:$G$65,A17,'例_計算'!$R$6:$R$65,"&lt;&gt;入力OK")=0,COUNTIF('例_生成'!$B$6:$B$65,B17)=COUNTIF('例_計算'!$G$6:$G$65,A17),OR('例_原材'!B17&lt;&gt;"鋼材",AND(ISNUMBER('例_原材'!N17),'例_原材'!N17&gt;0,'例_原材'!S17&lt;&gt;""))),"入力OK","要確認"),"要確認"))</x:f>
      </x:c>
      <x:c r="K17" s="4" t="str">
        <x:f>IF('例_原材'!H17="","",IF(J17&lt;&gt;"入力OK","保留",IF(ABS(I17)&lt;='設定'!$B$7,"一致（数量のみ）","差分あり")))</x:f>
      </x:c>
    </x:row>
    <x:row r="18" ht="38" customHeight="1">
      <x:c r="A18" s="18" t="str">
        <x:f>IF('例_原材'!H18="","",'例_原材'!I18)</x:f>
      </x:c>
      <x:c r="B18" s="18" t="str">
        <x:f>IF('例_原材'!H18="","",'例_原材'!H18)</x:f>
      </x:c>
      <x:c r="C18" s="18" t="str">
        <x:f>IF('例_原材'!H18="","",'例_原材'!A18)</x:f>
      </x:c>
      <x:c r="D18" s="50" t="str">
        <x:f>IF('例_原材'!H18="","",'例_原材'!G18*'例_原材'!J18)</x:f>
      </x:c>
      <x:c r="E18" s="50" t="str">
        <x:f>IF('例_原材'!H18="","",SUMIFS('例_計算'!$S$6:$S$65,'例_計算'!$G$6:$G$65,A18,'例_計算'!$H$6:$H$65,"加工品"))</x:f>
      </x:c>
      <x:c r="F18" s="50" t="str">
        <x:f>IF('例_原材'!H18="","",SUMIFS('例_計算'!$S$6:$S$65,'例_計算'!$G$6:$G$65,A18,'例_計算'!$H$6:$H$65,"再利用端材"))</x:f>
      </x:c>
      <x:c r="G18" s="50" t="str">
        <x:f>IF('例_原材'!H18="","",SUMIFS('例_計算'!$S$6:$S$65,'例_計算'!$G$6:$G$65,A18,'例_計算'!$H$6:$H$65,"廃棄端材"))</x:f>
      </x:c>
      <x:c r="H18" s="50" t="str">
        <x:f>IF('例_原材'!H18="","",'例_原材'!L18*'例_原材'!M18*'例_原材'!J18)</x:f>
      </x:c>
      <x:c r="I18" s="54" t="str">
        <x:f>IF('例_原材'!H18="","",D18-SUM(E18:H18))</x:f>
      </x:c>
      <x:c r="J18" s="18" t="str">
        <x:f>IF('例_原材'!H18="","",IFERROR(IF(AND(COUNTIF('例_原材'!$H$6:$H$35,'例_原材'!H18)=1,'例_原材'!I18&lt;&gt;"",COUNTIF('例_原材'!$I$6:$I$35,'例_原材'!I18)=1,'例_原材'!A18&lt;&gt;"",'例_原材'!C18&lt;&gt;"",'例_原材'!D18&lt;&gt;"",OR('例_原材'!B18="鋼材",'例_原材'!B18="木材",'例_原材'!B18="建材"),COUNT('例_原材'!E18:'例_原材'!G18)=3,'例_原材'!E18&gt;0,'例_原材'!F18&gt;0,'例_原材'!G18&gt;0,ISNUMBER('例_原材'!J18),'例_原材'!J18=1,COUNT('例_原材'!L18:'例_原材'!M18)=2,'例_原材'!L18&gt;=0,MOD('例_原材'!L18,1)=0,'例_原材'!M18&gt;=0,OR('例_原材'!K18="本",'例_原材'!K18="枚"),'例_原材'!P18&lt;&gt;"",'例_原材'!Q18&lt;&gt;"",'例_原材'!R18="確認済",COUNTIF('例_計算'!$G$6:$G$65,A18)&gt;0,COUNTIFS('例_計算'!$G$6:$G$65,A18,'例_計算'!$R$6:$R$65,"&lt;&gt;入力OK")=0,COUNTIF('例_生成'!$B$6:$B$65,B18)=COUNTIF('例_計算'!$G$6:$G$65,A18),OR('例_原材'!B18&lt;&gt;"鋼材",AND(ISNUMBER('例_原材'!N18),'例_原材'!N18&gt;0,'例_原材'!S18&lt;&gt;""))),"入力OK","要確認"),"要確認"))</x:f>
      </x:c>
      <x:c r="K18" s="18" t="str">
        <x:f>IF('例_原材'!H18="","",IF(J18&lt;&gt;"入力OK","保留",IF(ABS(I18)&lt;='設定'!$B$7,"一致（数量のみ）","差分あり")))</x:f>
      </x:c>
    </x:row>
    <x:row r="19" ht="38" customHeight="1">
      <x:c r="A19" s="4" t="str">
        <x:f>IF('例_原材'!H19="","",'例_原材'!I19)</x:f>
      </x:c>
      <x:c r="B19" s="4" t="str">
        <x:f>IF('例_原材'!H19="","",'例_原材'!H19)</x:f>
      </x:c>
      <x:c r="C19" s="4" t="str">
        <x:f>IF('例_原材'!H19="","",'例_原材'!A19)</x:f>
      </x:c>
      <x:c r="D19" s="51" t="str">
        <x:f>IF('例_原材'!H19="","",'例_原材'!G19*'例_原材'!J19)</x:f>
      </x:c>
      <x:c r="E19" s="51" t="str">
        <x:f>IF('例_原材'!H19="","",SUMIFS('例_計算'!$S$6:$S$65,'例_計算'!$G$6:$G$65,A19,'例_計算'!$H$6:$H$65,"加工品"))</x:f>
      </x:c>
      <x:c r="F19" s="51" t="str">
        <x:f>IF('例_原材'!H19="","",SUMIFS('例_計算'!$S$6:$S$65,'例_計算'!$G$6:$G$65,A19,'例_計算'!$H$6:$H$65,"再利用端材"))</x:f>
      </x:c>
      <x:c r="G19" s="51" t="str">
        <x:f>IF('例_原材'!H19="","",SUMIFS('例_計算'!$S$6:$S$65,'例_計算'!$G$6:$G$65,A19,'例_計算'!$H$6:$H$65,"廃棄端材"))</x:f>
      </x:c>
      <x:c r="H19" s="51" t="str">
        <x:f>IF('例_原材'!H19="","",'例_原材'!L19*'例_原材'!M19*'例_原材'!J19)</x:f>
      </x:c>
      <x:c r="I19" s="55" t="str">
        <x:f>IF('例_原材'!H19="","",D19-SUM(E19:H19))</x:f>
      </x:c>
      <x:c r="J19" s="4" t="str">
        <x:f>IF('例_原材'!H19="","",IFERROR(IF(AND(COUNTIF('例_原材'!$H$6:$H$35,'例_原材'!H19)=1,'例_原材'!I19&lt;&gt;"",COUNTIF('例_原材'!$I$6:$I$35,'例_原材'!I19)=1,'例_原材'!A19&lt;&gt;"",'例_原材'!C19&lt;&gt;"",'例_原材'!D19&lt;&gt;"",OR('例_原材'!B19="鋼材",'例_原材'!B19="木材",'例_原材'!B19="建材"),COUNT('例_原材'!E19:'例_原材'!G19)=3,'例_原材'!E19&gt;0,'例_原材'!F19&gt;0,'例_原材'!G19&gt;0,ISNUMBER('例_原材'!J19),'例_原材'!J19=1,COUNT('例_原材'!L19:'例_原材'!M19)=2,'例_原材'!L19&gt;=0,MOD('例_原材'!L19,1)=0,'例_原材'!M19&gt;=0,OR('例_原材'!K19="本",'例_原材'!K19="枚"),'例_原材'!P19&lt;&gt;"",'例_原材'!Q19&lt;&gt;"",'例_原材'!R19="確認済",COUNTIF('例_計算'!$G$6:$G$65,A19)&gt;0,COUNTIFS('例_計算'!$G$6:$G$65,A19,'例_計算'!$R$6:$R$65,"&lt;&gt;入力OK")=0,COUNTIF('例_生成'!$B$6:$B$65,B19)=COUNTIF('例_計算'!$G$6:$G$65,A19),OR('例_原材'!B19&lt;&gt;"鋼材",AND(ISNUMBER('例_原材'!N19),'例_原材'!N19&gt;0,'例_原材'!S19&lt;&gt;""))),"入力OK","要確認"),"要確認"))</x:f>
      </x:c>
      <x:c r="K19" s="4" t="str">
        <x:f>IF('例_原材'!H19="","",IF(J19&lt;&gt;"入力OK","保留",IF(ABS(I19)&lt;='設定'!$B$7,"一致（数量のみ）","差分あり")))</x:f>
      </x:c>
    </x:row>
    <x:row r="20" ht="38" customHeight="1">
      <x:c r="A20" s="18" t="str">
        <x:f>IF('例_原材'!H20="","",'例_原材'!I20)</x:f>
      </x:c>
      <x:c r="B20" s="18" t="str">
        <x:f>IF('例_原材'!H20="","",'例_原材'!H20)</x:f>
      </x:c>
      <x:c r="C20" s="18" t="str">
        <x:f>IF('例_原材'!H20="","",'例_原材'!A20)</x:f>
      </x:c>
      <x:c r="D20" s="50" t="str">
        <x:f>IF('例_原材'!H20="","",'例_原材'!G20*'例_原材'!J20)</x:f>
      </x:c>
      <x:c r="E20" s="50" t="str">
        <x:f>IF('例_原材'!H20="","",SUMIFS('例_計算'!$S$6:$S$65,'例_計算'!$G$6:$G$65,A20,'例_計算'!$H$6:$H$65,"加工品"))</x:f>
      </x:c>
      <x:c r="F20" s="50" t="str">
        <x:f>IF('例_原材'!H20="","",SUMIFS('例_計算'!$S$6:$S$65,'例_計算'!$G$6:$G$65,A20,'例_計算'!$H$6:$H$65,"再利用端材"))</x:f>
      </x:c>
      <x:c r="G20" s="50" t="str">
        <x:f>IF('例_原材'!H20="","",SUMIFS('例_計算'!$S$6:$S$65,'例_計算'!$G$6:$G$65,A20,'例_計算'!$H$6:$H$65,"廃棄端材"))</x:f>
      </x:c>
      <x:c r="H20" s="50" t="str">
        <x:f>IF('例_原材'!H20="","",'例_原材'!L20*'例_原材'!M20*'例_原材'!J20)</x:f>
      </x:c>
      <x:c r="I20" s="54" t="str">
        <x:f>IF('例_原材'!H20="","",D20-SUM(E20:H20))</x:f>
      </x:c>
      <x:c r="J20" s="18" t="str">
        <x:f>IF('例_原材'!H20="","",IFERROR(IF(AND(COUNTIF('例_原材'!$H$6:$H$35,'例_原材'!H20)=1,'例_原材'!I20&lt;&gt;"",COUNTIF('例_原材'!$I$6:$I$35,'例_原材'!I20)=1,'例_原材'!A20&lt;&gt;"",'例_原材'!C20&lt;&gt;"",'例_原材'!D20&lt;&gt;"",OR('例_原材'!B20="鋼材",'例_原材'!B20="木材",'例_原材'!B20="建材"),COUNT('例_原材'!E20:'例_原材'!G20)=3,'例_原材'!E20&gt;0,'例_原材'!F20&gt;0,'例_原材'!G20&gt;0,ISNUMBER('例_原材'!J20),'例_原材'!J20=1,COUNT('例_原材'!L20:'例_原材'!M20)=2,'例_原材'!L20&gt;=0,MOD('例_原材'!L20,1)=0,'例_原材'!M20&gt;=0,OR('例_原材'!K20="本",'例_原材'!K20="枚"),'例_原材'!P20&lt;&gt;"",'例_原材'!Q20&lt;&gt;"",'例_原材'!R20="確認済",COUNTIF('例_計算'!$G$6:$G$65,A20)&gt;0,COUNTIFS('例_計算'!$G$6:$G$65,A20,'例_計算'!$R$6:$R$65,"&lt;&gt;入力OK")=0,COUNTIF('例_生成'!$B$6:$B$65,B20)=COUNTIF('例_計算'!$G$6:$G$65,A20),OR('例_原材'!B20&lt;&gt;"鋼材",AND(ISNUMBER('例_原材'!N20),'例_原材'!N20&gt;0,'例_原材'!S20&lt;&gt;""))),"入力OK","要確認"),"要確認"))</x:f>
      </x:c>
      <x:c r="K20" s="18" t="str">
        <x:f>IF('例_原材'!H20="","",IF(J20&lt;&gt;"入力OK","保留",IF(ABS(I20)&lt;='設定'!$B$7,"一致（数量のみ）","差分あり")))</x:f>
      </x:c>
    </x:row>
    <x:row r="21" ht="38" customHeight="1">
      <x:c r="A21" s="4" t="str">
        <x:f>IF('例_原材'!H21="","",'例_原材'!I21)</x:f>
      </x:c>
      <x:c r="B21" s="4" t="str">
        <x:f>IF('例_原材'!H21="","",'例_原材'!H21)</x:f>
      </x:c>
      <x:c r="C21" s="4" t="str">
        <x:f>IF('例_原材'!H21="","",'例_原材'!A21)</x:f>
      </x:c>
      <x:c r="D21" s="51" t="str">
        <x:f>IF('例_原材'!H21="","",'例_原材'!G21*'例_原材'!J21)</x:f>
      </x:c>
      <x:c r="E21" s="51" t="str">
        <x:f>IF('例_原材'!H21="","",SUMIFS('例_計算'!$S$6:$S$65,'例_計算'!$G$6:$G$65,A21,'例_計算'!$H$6:$H$65,"加工品"))</x:f>
      </x:c>
      <x:c r="F21" s="51" t="str">
        <x:f>IF('例_原材'!H21="","",SUMIFS('例_計算'!$S$6:$S$65,'例_計算'!$G$6:$G$65,A21,'例_計算'!$H$6:$H$65,"再利用端材"))</x:f>
      </x:c>
      <x:c r="G21" s="51" t="str">
        <x:f>IF('例_原材'!H21="","",SUMIFS('例_計算'!$S$6:$S$65,'例_計算'!$G$6:$G$65,A21,'例_計算'!$H$6:$H$65,"廃棄端材"))</x:f>
      </x:c>
      <x:c r="H21" s="51" t="str">
        <x:f>IF('例_原材'!H21="","",'例_原材'!L21*'例_原材'!M21*'例_原材'!J21)</x:f>
      </x:c>
      <x:c r="I21" s="55" t="str">
        <x:f>IF('例_原材'!H21="","",D21-SUM(E21:H21))</x:f>
      </x:c>
      <x:c r="J21" s="4" t="str">
        <x:f>IF('例_原材'!H21="","",IFERROR(IF(AND(COUNTIF('例_原材'!$H$6:$H$35,'例_原材'!H21)=1,'例_原材'!I21&lt;&gt;"",COUNTIF('例_原材'!$I$6:$I$35,'例_原材'!I21)=1,'例_原材'!A21&lt;&gt;"",'例_原材'!C21&lt;&gt;"",'例_原材'!D21&lt;&gt;"",OR('例_原材'!B21="鋼材",'例_原材'!B21="木材",'例_原材'!B21="建材"),COUNT('例_原材'!E21:'例_原材'!G21)=3,'例_原材'!E21&gt;0,'例_原材'!F21&gt;0,'例_原材'!G21&gt;0,ISNUMBER('例_原材'!J21),'例_原材'!J21=1,COUNT('例_原材'!L21:'例_原材'!M21)=2,'例_原材'!L21&gt;=0,MOD('例_原材'!L21,1)=0,'例_原材'!M21&gt;=0,OR('例_原材'!K21="本",'例_原材'!K21="枚"),'例_原材'!P21&lt;&gt;"",'例_原材'!Q21&lt;&gt;"",'例_原材'!R21="確認済",COUNTIF('例_計算'!$G$6:$G$65,A21)&gt;0,COUNTIFS('例_計算'!$G$6:$G$65,A21,'例_計算'!$R$6:$R$65,"&lt;&gt;入力OK")=0,COUNTIF('例_生成'!$B$6:$B$65,B21)=COUNTIF('例_計算'!$G$6:$G$65,A21),OR('例_原材'!B21&lt;&gt;"鋼材",AND(ISNUMBER('例_原材'!N21),'例_原材'!N21&gt;0,'例_原材'!S21&lt;&gt;""))),"入力OK","要確認"),"要確認"))</x:f>
      </x:c>
      <x:c r="K21" s="4" t="str">
        <x:f>IF('例_原材'!H21="","",IF(J21&lt;&gt;"入力OK","保留",IF(ABS(I21)&lt;='設定'!$B$7,"一致（数量のみ）","差分あり")))</x:f>
      </x:c>
    </x:row>
    <x:row r="22" ht="38" customHeight="1">
      <x:c r="A22" s="18" t="str">
        <x:f>IF('例_原材'!H22="","",'例_原材'!I22)</x:f>
      </x:c>
      <x:c r="B22" s="18" t="str">
        <x:f>IF('例_原材'!H22="","",'例_原材'!H22)</x:f>
      </x:c>
      <x:c r="C22" s="18" t="str">
        <x:f>IF('例_原材'!H22="","",'例_原材'!A22)</x:f>
      </x:c>
      <x:c r="D22" s="50" t="str">
        <x:f>IF('例_原材'!H22="","",'例_原材'!G22*'例_原材'!J22)</x:f>
      </x:c>
      <x:c r="E22" s="50" t="str">
        <x:f>IF('例_原材'!H22="","",SUMIFS('例_計算'!$S$6:$S$65,'例_計算'!$G$6:$G$65,A22,'例_計算'!$H$6:$H$65,"加工品"))</x:f>
      </x:c>
      <x:c r="F22" s="50" t="str">
        <x:f>IF('例_原材'!H22="","",SUMIFS('例_計算'!$S$6:$S$65,'例_計算'!$G$6:$G$65,A22,'例_計算'!$H$6:$H$65,"再利用端材"))</x:f>
      </x:c>
      <x:c r="G22" s="50" t="str">
        <x:f>IF('例_原材'!H22="","",SUMIFS('例_計算'!$S$6:$S$65,'例_計算'!$G$6:$G$65,A22,'例_計算'!$H$6:$H$65,"廃棄端材"))</x:f>
      </x:c>
      <x:c r="H22" s="50" t="str">
        <x:f>IF('例_原材'!H22="","",'例_原材'!L22*'例_原材'!M22*'例_原材'!J22)</x:f>
      </x:c>
      <x:c r="I22" s="54" t="str">
        <x:f>IF('例_原材'!H22="","",D22-SUM(E22:H22))</x:f>
      </x:c>
      <x:c r="J22" s="18" t="str">
        <x:f>IF('例_原材'!H22="","",IFERROR(IF(AND(COUNTIF('例_原材'!$H$6:$H$35,'例_原材'!H22)=1,'例_原材'!I22&lt;&gt;"",COUNTIF('例_原材'!$I$6:$I$35,'例_原材'!I22)=1,'例_原材'!A22&lt;&gt;"",'例_原材'!C22&lt;&gt;"",'例_原材'!D22&lt;&gt;"",OR('例_原材'!B22="鋼材",'例_原材'!B22="木材",'例_原材'!B22="建材"),COUNT('例_原材'!E22:'例_原材'!G22)=3,'例_原材'!E22&gt;0,'例_原材'!F22&gt;0,'例_原材'!G22&gt;0,ISNUMBER('例_原材'!J22),'例_原材'!J22=1,COUNT('例_原材'!L22:'例_原材'!M22)=2,'例_原材'!L22&gt;=0,MOD('例_原材'!L22,1)=0,'例_原材'!M22&gt;=0,OR('例_原材'!K22="本",'例_原材'!K22="枚"),'例_原材'!P22&lt;&gt;"",'例_原材'!Q22&lt;&gt;"",'例_原材'!R22="確認済",COUNTIF('例_計算'!$G$6:$G$65,A22)&gt;0,COUNTIFS('例_計算'!$G$6:$G$65,A22,'例_計算'!$R$6:$R$65,"&lt;&gt;入力OK")=0,COUNTIF('例_生成'!$B$6:$B$65,B22)=COUNTIF('例_計算'!$G$6:$G$65,A22),OR('例_原材'!B22&lt;&gt;"鋼材",AND(ISNUMBER('例_原材'!N22),'例_原材'!N22&gt;0,'例_原材'!S22&lt;&gt;""))),"入力OK","要確認"),"要確認"))</x:f>
      </x:c>
      <x:c r="K22" s="18" t="str">
        <x:f>IF('例_原材'!H22="","",IF(J22&lt;&gt;"入力OK","保留",IF(ABS(I22)&lt;='設定'!$B$7,"一致（数量のみ）","差分あり")))</x:f>
      </x:c>
    </x:row>
    <x:row r="23" ht="38" customHeight="1">
      <x:c r="A23" s="4" t="str">
        <x:f>IF('例_原材'!H23="","",'例_原材'!I23)</x:f>
      </x:c>
      <x:c r="B23" s="4" t="str">
        <x:f>IF('例_原材'!H23="","",'例_原材'!H23)</x:f>
      </x:c>
      <x:c r="C23" s="4" t="str">
        <x:f>IF('例_原材'!H23="","",'例_原材'!A23)</x:f>
      </x:c>
      <x:c r="D23" s="51" t="str">
        <x:f>IF('例_原材'!H23="","",'例_原材'!G23*'例_原材'!J23)</x:f>
      </x:c>
      <x:c r="E23" s="51" t="str">
        <x:f>IF('例_原材'!H23="","",SUMIFS('例_計算'!$S$6:$S$65,'例_計算'!$G$6:$G$65,A23,'例_計算'!$H$6:$H$65,"加工品"))</x:f>
      </x:c>
      <x:c r="F23" s="51" t="str">
        <x:f>IF('例_原材'!H23="","",SUMIFS('例_計算'!$S$6:$S$65,'例_計算'!$G$6:$G$65,A23,'例_計算'!$H$6:$H$65,"再利用端材"))</x:f>
      </x:c>
      <x:c r="G23" s="51" t="str">
        <x:f>IF('例_原材'!H23="","",SUMIFS('例_計算'!$S$6:$S$65,'例_計算'!$G$6:$G$65,A23,'例_計算'!$H$6:$H$65,"廃棄端材"))</x:f>
      </x:c>
      <x:c r="H23" s="51" t="str">
        <x:f>IF('例_原材'!H23="","",'例_原材'!L23*'例_原材'!M23*'例_原材'!J23)</x:f>
      </x:c>
      <x:c r="I23" s="55" t="str">
        <x:f>IF('例_原材'!H23="","",D23-SUM(E23:H23))</x:f>
      </x:c>
      <x:c r="J23" s="4" t="str">
        <x:f>IF('例_原材'!H23="","",IFERROR(IF(AND(COUNTIF('例_原材'!$H$6:$H$35,'例_原材'!H23)=1,'例_原材'!I23&lt;&gt;"",COUNTIF('例_原材'!$I$6:$I$35,'例_原材'!I23)=1,'例_原材'!A23&lt;&gt;"",'例_原材'!C23&lt;&gt;"",'例_原材'!D23&lt;&gt;"",OR('例_原材'!B23="鋼材",'例_原材'!B23="木材",'例_原材'!B23="建材"),COUNT('例_原材'!E23:'例_原材'!G23)=3,'例_原材'!E23&gt;0,'例_原材'!F23&gt;0,'例_原材'!G23&gt;0,ISNUMBER('例_原材'!J23),'例_原材'!J23=1,COUNT('例_原材'!L23:'例_原材'!M23)=2,'例_原材'!L23&gt;=0,MOD('例_原材'!L23,1)=0,'例_原材'!M23&gt;=0,OR('例_原材'!K23="本",'例_原材'!K23="枚"),'例_原材'!P23&lt;&gt;"",'例_原材'!Q23&lt;&gt;"",'例_原材'!R23="確認済",COUNTIF('例_計算'!$G$6:$G$65,A23)&gt;0,COUNTIFS('例_計算'!$G$6:$G$65,A23,'例_計算'!$R$6:$R$65,"&lt;&gt;入力OK")=0,COUNTIF('例_生成'!$B$6:$B$65,B23)=COUNTIF('例_計算'!$G$6:$G$65,A23),OR('例_原材'!B23&lt;&gt;"鋼材",AND(ISNUMBER('例_原材'!N23),'例_原材'!N23&gt;0,'例_原材'!S23&lt;&gt;""))),"入力OK","要確認"),"要確認"))</x:f>
      </x:c>
      <x:c r="K23" s="4" t="str">
        <x:f>IF('例_原材'!H23="","",IF(J23&lt;&gt;"入力OK","保留",IF(ABS(I23)&lt;='設定'!$B$7,"一致（数量のみ）","差分あり")))</x:f>
      </x:c>
    </x:row>
    <x:row r="24" ht="38" customHeight="1">
      <x:c r="A24" s="18" t="str">
        <x:f>IF('例_原材'!H24="","",'例_原材'!I24)</x:f>
      </x:c>
      <x:c r="B24" s="18" t="str">
        <x:f>IF('例_原材'!H24="","",'例_原材'!H24)</x:f>
      </x:c>
      <x:c r="C24" s="18" t="str">
        <x:f>IF('例_原材'!H24="","",'例_原材'!A24)</x:f>
      </x:c>
      <x:c r="D24" s="50" t="str">
        <x:f>IF('例_原材'!H24="","",'例_原材'!G24*'例_原材'!J24)</x:f>
      </x:c>
      <x:c r="E24" s="50" t="str">
        <x:f>IF('例_原材'!H24="","",SUMIFS('例_計算'!$S$6:$S$65,'例_計算'!$G$6:$G$65,A24,'例_計算'!$H$6:$H$65,"加工品"))</x:f>
      </x:c>
      <x:c r="F24" s="50" t="str">
        <x:f>IF('例_原材'!H24="","",SUMIFS('例_計算'!$S$6:$S$65,'例_計算'!$G$6:$G$65,A24,'例_計算'!$H$6:$H$65,"再利用端材"))</x:f>
      </x:c>
      <x:c r="G24" s="50" t="str">
        <x:f>IF('例_原材'!H24="","",SUMIFS('例_計算'!$S$6:$S$65,'例_計算'!$G$6:$G$65,A24,'例_計算'!$H$6:$H$65,"廃棄端材"))</x:f>
      </x:c>
      <x:c r="H24" s="50" t="str">
        <x:f>IF('例_原材'!H24="","",'例_原材'!L24*'例_原材'!M24*'例_原材'!J24)</x:f>
      </x:c>
      <x:c r="I24" s="54" t="str">
        <x:f>IF('例_原材'!H24="","",D24-SUM(E24:H24))</x:f>
      </x:c>
      <x:c r="J24" s="18" t="str">
        <x:f>IF('例_原材'!H24="","",IFERROR(IF(AND(COUNTIF('例_原材'!$H$6:$H$35,'例_原材'!H24)=1,'例_原材'!I24&lt;&gt;"",COUNTIF('例_原材'!$I$6:$I$35,'例_原材'!I24)=1,'例_原材'!A24&lt;&gt;"",'例_原材'!C24&lt;&gt;"",'例_原材'!D24&lt;&gt;"",OR('例_原材'!B24="鋼材",'例_原材'!B24="木材",'例_原材'!B24="建材"),COUNT('例_原材'!E24:'例_原材'!G24)=3,'例_原材'!E24&gt;0,'例_原材'!F24&gt;0,'例_原材'!G24&gt;0,ISNUMBER('例_原材'!J24),'例_原材'!J24=1,COUNT('例_原材'!L24:'例_原材'!M24)=2,'例_原材'!L24&gt;=0,MOD('例_原材'!L24,1)=0,'例_原材'!M24&gt;=0,OR('例_原材'!K24="本",'例_原材'!K24="枚"),'例_原材'!P24&lt;&gt;"",'例_原材'!Q24&lt;&gt;"",'例_原材'!R24="確認済",COUNTIF('例_計算'!$G$6:$G$65,A24)&gt;0,COUNTIFS('例_計算'!$G$6:$G$65,A24,'例_計算'!$R$6:$R$65,"&lt;&gt;入力OK")=0,COUNTIF('例_生成'!$B$6:$B$65,B24)=COUNTIF('例_計算'!$G$6:$G$65,A24),OR('例_原材'!B24&lt;&gt;"鋼材",AND(ISNUMBER('例_原材'!N24),'例_原材'!N24&gt;0,'例_原材'!S24&lt;&gt;""))),"入力OK","要確認"),"要確認"))</x:f>
      </x:c>
      <x:c r="K24" s="18" t="str">
        <x:f>IF('例_原材'!H24="","",IF(J24&lt;&gt;"入力OK","保留",IF(ABS(I24)&lt;='設定'!$B$7,"一致（数量のみ）","差分あり")))</x:f>
      </x:c>
    </x:row>
    <x:row r="25" ht="38" customHeight="1">
      <x:c r="A25" s="4" t="str">
        <x:f>IF('例_原材'!H25="","",'例_原材'!I25)</x:f>
      </x:c>
      <x:c r="B25" s="4" t="str">
        <x:f>IF('例_原材'!H25="","",'例_原材'!H25)</x:f>
      </x:c>
      <x:c r="C25" s="4" t="str">
        <x:f>IF('例_原材'!H25="","",'例_原材'!A25)</x:f>
      </x:c>
      <x:c r="D25" s="51" t="str">
        <x:f>IF('例_原材'!H25="","",'例_原材'!G25*'例_原材'!J25)</x:f>
      </x:c>
      <x:c r="E25" s="51" t="str">
        <x:f>IF('例_原材'!H25="","",SUMIFS('例_計算'!$S$6:$S$65,'例_計算'!$G$6:$G$65,A25,'例_計算'!$H$6:$H$65,"加工品"))</x:f>
      </x:c>
      <x:c r="F25" s="51" t="str">
        <x:f>IF('例_原材'!H25="","",SUMIFS('例_計算'!$S$6:$S$65,'例_計算'!$G$6:$G$65,A25,'例_計算'!$H$6:$H$65,"再利用端材"))</x:f>
      </x:c>
      <x:c r="G25" s="51" t="str">
        <x:f>IF('例_原材'!H25="","",SUMIFS('例_計算'!$S$6:$S$65,'例_計算'!$G$6:$G$65,A25,'例_計算'!$H$6:$H$65,"廃棄端材"))</x:f>
      </x:c>
      <x:c r="H25" s="51" t="str">
        <x:f>IF('例_原材'!H25="","",'例_原材'!L25*'例_原材'!M25*'例_原材'!J25)</x:f>
      </x:c>
      <x:c r="I25" s="55" t="str">
        <x:f>IF('例_原材'!H25="","",D25-SUM(E25:H25))</x:f>
      </x:c>
      <x:c r="J25" s="4" t="str">
        <x:f>IF('例_原材'!H25="","",IFERROR(IF(AND(COUNTIF('例_原材'!$H$6:$H$35,'例_原材'!H25)=1,'例_原材'!I25&lt;&gt;"",COUNTIF('例_原材'!$I$6:$I$35,'例_原材'!I25)=1,'例_原材'!A25&lt;&gt;"",'例_原材'!C25&lt;&gt;"",'例_原材'!D25&lt;&gt;"",OR('例_原材'!B25="鋼材",'例_原材'!B25="木材",'例_原材'!B25="建材"),COUNT('例_原材'!E25:'例_原材'!G25)=3,'例_原材'!E25&gt;0,'例_原材'!F25&gt;0,'例_原材'!G25&gt;0,ISNUMBER('例_原材'!J25),'例_原材'!J25=1,COUNT('例_原材'!L25:'例_原材'!M25)=2,'例_原材'!L25&gt;=0,MOD('例_原材'!L25,1)=0,'例_原材'!M25&gt;=0,OR('例_原材'!K25="本",'例_原材'!K25="枚"),'例_原材'!P25&lt;&gt;"",'例_原材'!Q25&lt;&gt;"",'例_原材'!R25="確認済",COUNTIF('例_計算'!$G$6:$G$65,A25)&gt;0,COUNTIFS('例_計算'!$G$6:$G$65,A25,'例_計算'!$R$6:$R$65,"&lt;&gt;入力OK")=0,COUNTIF('例_生成'!$B$6:$B$65,B25)=COUNTIF('例_計算'!$G$6:$G$65,A25),OR('例_原材'!B25&lt;&gt;"鋼材",AND(ISNUMBER('例_原材'!N25),'例_原材'!N25&gt;0,'例_原材'!S25&lt;&gt;""))),"入力OK","要確認"),"要確認"))</x:f>
      </x:c>
      <x:c r="K25" s="4" t="str">
        <x:f>IF('例_原材'!H25="","",IF(J25&lt;&gt;"入力OK","保留",IF(ABS(I25)&lt;='設定'!$B$7,"一致（数量のみ）","差分あり")))</x:f>
      </x:c>
    </x:row>
    <x:row r="26" ht="38" customHeight="1">
      <x:c r="A26" s="18" t="str">
        <x:f>IF('例_原材'!H26="","",'例_原材'!I26)</x:f>
      </x:c>
      <x:c r="B26" s="18" t="str">
        <x:f>IF('例_原材'!H26="","",'例_原材'!H26)</x:f>
      </x:c>
      <x:c r="C26" s="18" t="str">
        <x:f>IF('例_原材'!H26="","",'例_原材'!A26)</x:f>
      </x:c>
      <x:c r="D26" s="50" t="str">
        <x:f>IF('例_原材'!H26="","",'例_原材'!G26*'例_原材'!J26)</x:f>
      </x:c>
      <x:c r="E26" s="50" t="str">
        <x:f>IF('例_原材'!H26="","",SUMIFS('例_計算'!$S$6:$S$65,'例_計算'!$G$6:$G$65,A26,'例_計算'!$H$6:$H$65,"加工品"))</x:f>
      </x:c>
      <x:c r="F26" s="50" t="str">
        <x:f>IF('例_原材'!H26="","",SUMIFS('例_計算'!$S$6:$S$65,'例_計算'!$G$6:$G$65,A26,'例_計算'!$H$6:$H$65,"再利用端材"))</x:f>
      </x:c>
      <x:c r="G26" s="50" t="str">
        <x:f>IF('例_原材'!H26="","",SUMIFS('例_計算'!$S$6:$S$65,'例_計算'!$G$6:$G$65,A26,'例_計算'!$H$6:$H$65,"廃棄端材"))</x:f>
      </x:c>
      <x:c r="H26" s="50" t="str">
        <x:f>IF('例_原材'!H26="","",'例_原材'!L26*'例_原材'!M26*'例_原材'!J26)</x:f>
      </x:c>
      <x:c r="I26" s="54" t="str">
        <x:f>IF('例_原材'!H26="","",D26-SUM(E26:H26))</x:f>
      </x:c>
      <x:c r="J26" s="18" t="str">
        <x:f>IF('例_原材'!H26="","",IFERROR(IF(AND(COUNTIF('例_原材'!$H$6:$H$35,'例_原材'!H26)=1,'例_原材'!I26&lt;&gt;"",COUNTIF('例_原材'!$I$6:$I$35,'例_原材'!I26)=1,'例_原材'!A26&lt;&gt;"",'例_原材'!C26&lt;&gt;"",'例_原材'!D26&lt;&gt;"",OR('例_原材'!B26="鋼材",'例_原材'!B26="木材",'例_原材'!B26="建材"),COUNT('例_原材'!E26:'例_原材'!G26)=3,'例_原材'!E26&gt;0,'例_原材'!F26&gt;0,'例_原材'!G26&gt;0,ISNUMBER('例_原材'!J26),'例_原材'!J26=1,COUNT('例_原材'!L26:'例_原材'!M26)=2,'例_原材'!L26&gt;=0,MOD('例_原材'!L26,1)=0,'例_原材'!M26&gt;=0,OR('例_原材'!K26="本",'例_原材'!K26="枚"),'例_原材'!P26&lt;&gt;"",'例_原材'!Q26&lt;&gt;"",'例_原材'!R26="確認済",COUNTIF('例_計算'!$G$6:$G$65,A26)&gt;0,COUNTIFS('例_計算'!$G$6:$G$65,A26,'例_計算'!$R$6:$R$65,"&lt;&gt;入力OK")=0,COUNTIF('例_生成'!$B$6:$B$65,B26)=COUNTIF('例_計算'!$G$6:$G$65,A26),OR('例_原材'!B26&lt;&gt;"鋼材",AND(ISNUMBER('例_原材'!N26),'例_原材'!N26&gt;0,'例_原材'!S26&lt;&gt;""))),"入力OK","要確認"),"要確認"))</x:f>
      </x:c>
      <x:c r="K26" s="18" t="str">
        <x:f>IF('例_原材'!H26="","",IF(J26&lt;&gt;"入力OK","保留",IF(ABS(I26)&lt;='設定'!$B$7,"一致（数量のみ）","差分あり")))</x:f>
      </x:c>
    </x:row>
    <x:row r="27" ht="38" customHeight="1">
      <x:c r="A27" s="4" t="str">
        <x:f>IF('例_原材'!H27="","",'例_原材'!I27)</x:f>
      </x:c>
      <x:c r="B27" s="4" t="str">
        <x:f>IF('例_原材'!H27="","",'例_原材'!H27)</x:f>
      </x:c>
      <x:c r="C27" s="4" t="str">
        <x:f>IF('例_原材'!H27="","",'例_原材'!A27)</x:f>
      </x:c>
      <x:c r="D27" s="51" t="str">
        <x:f>IF('例_原材'!H27="","",'例_原材'!G27*'例_原材'!J27)</x:f>
      </x:c>
      <x:c r="E27" s="51" t="str">
        <x:f>IF('例_原材'!H27="","",SUMIFS('例_計算'!$S$6:$S$65,'例_計算'!$G$6:$G$65,A27,'例_計算'!$H$6:$H$65,"加工品"))</x:f>
      </x:c>
      <x:c r="F27" s="51" t="str">
        <x:f>IF('例_原材'!H27="","",SUMIFS('例_計算'!$S$6:$S$65,'例_計算'!$G$6:$G$65,A27,'例_計算'!$H$6:$H$65,"再利用端材"))</x:f>
      </x:c>
      <x:c r="G27" s="51" t="str">
        <x:f>IF('例_原材'!H27="","",SUMIFS('例_計算'!$S$6:$S$65,'例_計算'!$G$6:$G$65,A27,'例_計算'!$H$6:$H$65,"廃棄端材"))</x:f>
      </x:c>
      <x:c r="H27" s="51" t="str">
        <x:f>IF('例_原材'!H27="","",'例_原材'!L27*'例_原材'!M27*'例_原材'!J27)</x:f>
      </x:c>
      <x:c r="I27" s="55" t="str">
        <x:f>IF('例_原材'!H27="","",D27-SUM(E27:H27))</x:f>
      </x:c>
      <x:c r="J27" s="4" t="str">
        <x:f>IF('例_原材'!H27="","",IFERROR(IF(AND(COUNTIF('例_原材'!$H$6:$H$35,'例_原材'!H27)=1,'例_原材'!I27&lt;&gt;"",COUNTIF('例_原材'!$I$6:$I$35,'例_原材'!I27)=1,'例_原材'!A27&lt;&gt;"",'例_原材'!C27&lt;&gt;"",'例_原材'!D27&lt;&gt;"",OR('例_原材'!B27="鋼材",'例_原材'!B27="木材",'例_原材'!B27="建材"),COUNT('例_原材'!E27:'例_原材'!G27)=3,'例_原材'!E27&gt;0,'例_原材'!F27&gt;0,'例_原材'!G27&gt;0,ISNUMBER('例_原材'!J27),'例_原材'!J27=1,COUNT('例_原材'!L27:'例_原材'!M27)=2,'例_原材'!L27&gt;=0,MOD('例_原材'!L27,1)=0,'例_原材'!M27&gt;=0,OR('例_原材'!K27="本",'例_原材'!K27="枚"),'例_原材'!P27&lt;&gt;"",'例_原材'!Q27&lt;&gt;"",'例_原材'!R27="確認済",COUNTIF('例_計算'!$G$6:$G$65,A27)&gt;0,COUNTIFS('例_計算'!$G$6:$G$65,A27,'例_計算'!$R$6:$R$65,"&lt;&gt;入力OK")=0,COUNTIF('例_生成'!$B$6:$B$65,B27)=COUNTIF('例_計算'!$G$6:$G$65,A27),OR('例_原材'!B27&lt;&gt;"鋼材",AND(ISNUMBER('例_原材'!N27),'例_原材'!N27&gt;0,'例_原材'!S27&lt;&gt;""))),"入力OK","要確認"),"要確認"))</x:f>
      </x:c>
      <x:c r="K27" s="4" t="str">
        <x:f>IF('例_原材'!H27="","",IF(J27&lt;&gt;"入力OK","保留",IF(ABS(I27)&lt;='設定'!$B$7,"一致（数量のみ）","差分あり")))</x:f>
      </x:c>
    </x:row>
    <x:row r="28" ht="38" customHeight="1">
      <x:c r="A28" s="18" t="str">
        <x:f>IF('例_原材'!H28="","",'例_原材'!I28)</x:f>
      </x:c>
      <x:c r="B28" s="18" t="str">
        <x:f>IF('例_原材'!H28="","",'例_原材'!H28)</x:f>
      </x:c>
      <x:c r="C28" s="18" t="str">
        <x:f>IF('例_原材'!H28="","",'例_原材'!A28)</x:f>
      </x:c>
      <x:c r="D28" s="50" t="str">
        <x:f>IF('例_原材'!H28="","",'例_原材'!G28*'例_原材'!J28)</x:f>
      </x:c>
      <x:c r="E28" s="50" t="str">
        <x:f>IF('例_原材'!H28="","",SUMIFS('例_計算'!$S$6:$S$65,'例_計算'!$G$6:$G$65,A28,'例_計算'!$H$6:$H$65,"加工品"))</x:f>
      </x:c>
      <x:c r="F28" s="50" t="str">
        <x:f>IF('例_原材'!H28="","",SUMIFS('例_計算'!$S$6:$S$65,'例_計算'!$G$6:$G$65,A28,'例_計算'!$H$6:$H$65,"再利用端材"))</x:f>
      </x:c>
      <x:c r="G28" s="50" t="str">
        <x:f>IF('例_原材'!H28="","",SUMIFS('例_計算'!$S$6:$S$65,'例_計算'!$G$6:$G$65,A28,'例_計算'!$H$6:$H$65,"廃棄端材"))</x:f>
      </x:c>
      <x:c r="H28" s="50" t="str">
        <x:f>IF('例_原材'!H28="","",'例_原材'!L28*'例_原材'!M28*'例_原材'!J28)</x:f>
      </x:c>
      <x:c r="I28" s="54" t="str">
        <x:f>IF('例_原材'!H28="","",D28-SUM(E28:H28))</x:f>
      </x:c>
      <x:c r="J28" s="18" t="str">
        <x:f>IF('例_原材'!H28="","",IFERROR(IF(AND(COUNTIF('例_原材'!$H$6:$H$35,'例_原材'!H28)=1,'例_原材'!I28&lt;&gt;"",COUNTIF('例_原材'!$I$6:$I$35,'例_原材'!I28)=1,'例_原材'!A28&lt;&gt;"",'例_原材'!C28&lt;&gt;"",'例_原材'!D28&lt;&gt;"",OR('例_原材'!B28="鋼材",'例_原材'!B28="木材",'例_原材'!B28="建材"),COUNT('例_原材'!E28:'例_原材'!G28)=3,'例_原材'!E28&gt;0,'例_原材'!F28&gt;0,'例_原材'!G28&gt;0,ISNUMBER('例_原材'!J28),'例_原材'!J28=1,COUNT('例_原材'!L28:'例_原材'!M28)=2,'例_原材'!L28&gt;=0,MOD('例_原材'!L28,1)=0,'例_原材'!M28&gt;=0,OR('例_原材'!K28="本",'例_原材'!K28="枚"),'例_原材'!P28&lt;&gt;"",'例_原材'!Q28&lt;&gt;"",'例_原材'!R28="確認済",COUNTIF('例_計算'!$G$6:$G$65,A28)&gt;0,COUNTIFS('例_計算'!$G$6:$G$65,A28,'例_計算'!$R$6:$R$65,"&lt;&gt;入力OK")=0,COUNTIF('例_生成'!$B$6:$B$65,B28)=COUNTIF('例_計算'!$G$6:$G$65,A28),OR('例_原材'!B28&lt;&gt;"鋼材",AND(ISNUMBER('例_原材'!N28),'例_原材'!N28&gt;0,'例_原材'!S28&lt;&gt;""))),"入力OK","要確認"),"要確認"))</x:f>
      </x:c>
      <x:c r="K28" s="18" t="str">
        <x:f>IF('例_原材'!H28="","",IF(J28&lt;&gt;"入力OK","保留",IF(ABS(I28)&lt;='設定'!$B$7,"一致（数量のみ）","差分あり")))</x:f>
      </x:c>
    </x:row>
    <x:row r="29" ht="38" customHeight="1">
      <x:c r="A29" s="4" t="str">
        <x:f>IF('例_原材'!H29="","",'例_原材'!I29)</x:f>
      </x:c>
      <x:c r="B29" s="4" t="str">
        <x:f>IF('例_原材'!H29="","",'例_原材'!H29)</x:f>
      </x:c>
      <x:c r="C29" s="4" t="str">
        <x:f>IF('例_原材'!H29="","",'例_原材'!A29)</x:f>
      </x:c>
      <x:c r="D29" s="51" t="str">
        <x:f>IF('例_原材'!H29="","",'例_原材'!G29*'例_原材'!J29)</x:f>
      </x:c>
      <x:c r="E29" s="51" t="str">
        <x:f>IF('例_原材'!H29="","",SUMIFS('例_計算'!$S$6:$S$65,'例_計算'!$G$6:$G$65,A29,'例_計算'!$H$6:$H$65,"加工品"))</x:f>
      </x:c>
      <x:c r="F29" s="51" t="str">
        <x:f>IF('例_原材'!H29="","",SUMIFS('例_計算'!$S$6:$S$65,'例_計算'!$G$6:$G$65,A29,'例_計算'!$H$6:$H$65,"再利用端材"))</x:f>
      </x:c>
      <x:c r="G29" s="51" t="str">
        <x:f>IF('例_原材'!H29="","",SUMIFS('例_計算'!$S$6:$S$65,'例_計算'!$G$6:$G$65,A29,'例_計算'!$H$6:$H$65,"廃棄端材"))</x:f>
      </x:c>
      <x:c r="H29" s="51" t="str">
        <x:f>IF('例_原材'!H29="","",'例_原材'!L29*'例_原材'!M29*'例_原材'!J29)</x:f>
      </x:c>
      <x:c r="I29" s="55" t="str">
        <x:f>IF('例_原材'!H29="","",D29-SUM(E29:H29))</x:f>
      </x:c>
      <x:c r="J29" s="4" t="str">
        <x:f>IF('例_原材'!H29="","",IFERROR(IF(AND(COUNTIF('例_原材'!$H$6:$H$35,'例_原材'!H29)=1,'例_原材'!I29&lt;&gt;"",COUNTIF('例_原材'!$I$6:$I$35,'例_原材'!I29)=1,'例_原材'!A29&lt;&gt;"",'例_原材'!C29&lt;&gt;"",'例_原材'!D29&lt;&gt;"",OR('例_原材'!B29="鋼材",'例_原材'!B29="木材",'例_原材'!B29="建材"),COUNT('例_原材'!E29:'例_原材'!G29)=3,'例_原材'!E29&gt;0,'例_原材'!F29&gt;0,'例_原材'!G29&gt;0,ISNUMBER('例_原材'!J29),'例_原材'!J29=1,COUNT('例_原材'!L29:'例_原材'!M29)=2,'例_原材'!L29&gt;=0,MOD('例_原材'!L29,1)=0,'例_原材'!M29&gt;=0,OR('例_原材'!K29="本",'例_原材'!K29="枚"),'例_原材'!P29&lt;&gt;"",'例_原材'!Q29&lt;&gt;"",'例_原材'!R29="確認済",COUNTIF('例_計算'!$G$6:$G$65,A29)&gt;0,COUNTIFS('例_計算'!$G$6:$G$65,A29,'例_計算'!$R$6:$R$65,"&lt;&gt;入力OK")=0,COUNTIF('例_生成'!$B$6:$B$65,B29)=COUNTIF('例_計算'!$G$6:$G$65,A29),OR('例_原材'!B29&lt;&gt;"鋼材",AND(ISNUMBER('例_原材'!N29),'例_原材'!N29&gt;0,'例_原材'!S29&lt;&gt;""))),"入力OK","要確認"),"要確認"))</x:f>
      </x:c>
      <x:c r="K29" s="4" t="str">
        <x:f>IF('例_原材'!H29="","",IF(J29&lt;&gt;"入力OK","保留",IF(ABS(I29)&lt;='設定'!$B$7,"一致（数量のみ）","差分あり")))</x:f>
      </x:c>
    </x:row>
    <x:row r="30" ht="38" customHeight="1">
      <x:c r="A30" s="18" t="str">
        <x:f>IF('例_原材'!H30="","",'例_原材'!I30)</x:f>
      </x:c>
      <x:c r="B30" s="18" t="str">
        <x:f>IF('例_原材'!H30="","",'例_原材'!H30)</x:f>
      </x:c>
      <x:c r="C30" s="18" t="str">
        <x:f>IF('例_原材'!H30="","",'例_原材'!A30)</x:f>
      </x:c>
      <x:c r="D30" s="50" t="str">
        <x:f>IF('例_原材'!H30="","",'例_原材'!G30*'例_原材'!J30)</x:f>
      </x:c>
      <x:c r="E30" s="50" t="str">
        <x:f>IF('例_原材'!H30="","",SUMIFS('例_計算'!$S$6:$S$65,'例_計算'!$G$6:$G$65,A30,'例_計算'!$H$6:$H$65,"加工品"))</x:f>
      </x:c>
      <x:c r="F30" s="50" t="str">
        <x:f>IF('例_原材'!H30="","",SUMIFS('例_計算'!$S$6:$S$65,'例_計算'!$G$6:$G$65,A30,'例_計算'!$H$6:$H$65,"再利用端材"))</x:f>
      </x:c>
      <x:c r="G30" s="50" t="str">
        <x:f>IF('例_原材'!H30="","",SUMIFS('例_計算'!$S$6:$S$65,'例_計算'!$G$6:$G$65,A30,'例_計算'!$H$6:$H$65,"廃棄端材"))</x:f>
      </x:c>
      <x:c r="H30" s="50" t="str">
        <x:f>IF('例_原材'!H30="","",'例_原材'!L30*'例_原材'!M30*'例_原材'!J30)</x:f>
      </x:c>
      <x:c r="I30" s="54" t="str">
        <x:f>IF('例_原材'!H30="","",D30-SUM(E30:H30))</x:f>
      </x:c>
      <x:c r="J30" s="18" t="str">
        <x:f>IF('例_原材'!H30="","",IFERROR(IF(AND(COUNTIF('例_原材'!$H$6:$H$35,'例_原材'!H30)=1,'例_原材'!I30&lt;&gt;"",COUNTIF('例_原材'!$I$6:$I$35,'例_原材'!I30)=1,'例_原材'!A30&lt;&gt;"",'例_原材'!C30&lt;&gt;"",'例_原材'!D30&lt;&gt;"",OR('例_原材'!B30="鋼材",'例_原材'!B30="木材",'例_原材'!B30="建材"),COUNT('例_原材'!E30:'例_原材'!G30)=3,'例_原材'!E30&gt;0,'例_原材'!F30&gt;0,'例_原材'!G30&gt;0,ISNUMBER('例_原材'!J30),'例_原材'!J30=1,COUNT('例_原材'!L30:'例_原材'!M30)=2,'例_原材'!L30&gt;=0,MOD('例_原材'!L30,1)=0,'例_原材'!M30&gt;=0,OR('例_原材'!K30="本",'例_原材'!K30="枚"),'例_原材'!P30&lt;&gt;"",'例_原材'!Q30&lt;&gt;"",'例_原材'!R30="確認済",COUNTIF('例_計算'!$G$6:$G$65,A30)&gt;0,COUNTIFS('例_計算'!$G$6:$G$65,A30,'例_計算'!$R$6:$R$65,"&lt;&gt;入力OK")=0,COUNTIF('例_生成'!$B$6:$B$65,B30)=COUNTIF('例_計算'!$G$6:$G$65,A30),OR('例_原材'!B30&lt;&gt;"鋼材",AND(ISNUMBER('例_原材'!N30),'例_原材'!N30&gt;0,'例_原材'!S30&lt;&gt;""))),"入力OK","要確認"),"要確認"))</x:f>
      </x:c>
      <x:c r="K30" s="18" t="str">
        <x:f>IF('例_原材'!H30="","",IF(J30&lt;&gt;"入力OK","保留",IF(ABS(I30)&lt;='設定'!$B$7,"一致（数量のみ）","差分あり")))</x:f>
      </x:c>
    </x:row>
    <x:row r="31" ht="38" customHeight="1">
      <x:c r="A31" s="4" t="str">
        <x:f>IF('例_原材'!H31="","",'例_原材'!I31)</x:f>
      </x:c>
      <x:c r="B31" s="4" t="str">
        <x:f>IF('例_原材'!H31="","",'例_原材'!H31)</x:f>
      </x:c>
      <x:c r="C31" s="4" t="str">
        <x:f>IF('例_原材'!H31="","",'例_原材'!A31)</x:f>
      </x:c>
      <x:c r="D31" s="51" t="str">
        <x:f>IF('例_原材'!H31="","",'例_原材'!G31*'例_原材'!J31)</x:f>
      </x:c>
      <x:c r="E31" s="51" t="str">
        <x:f>IF('例_原材'!H31="","",SUMIFS('例_計算'!$S$6:$S$65,'例_計算'!$G$6:$G$65,A31,'例_計算'!$H$6:$H$65,"加工品"))</x:f>
      </x:c>
      <x:c r="F31" s="51" t="str">
        <x:f>IF('例_原材'!H31="","",SUMIFS('例_計算'!$S$6:$S$65,'例_計算'!$G$6:$G$65,A31,'例_計算'!$H$6:$H$65,"再利用端材"))</x:f>
      </x:c>
      <x:c r="G31" s="51" t="str">
        <x:f>IF('例_原材'!H31="","",SUMIFS('例_計算'!$S$6:$S$65,'例_計算'!$G$6:$G$65,A31,'例_計算'!$H$6:$H$65,"廃棄端材"))</x:f>
      </x:c>
      <x:c r="H31" s="51" t="str">
        <x:f>IF('例_原材'!H31="","",'例_原材'!L31*'例_原材'!M31*'例_原材'!J31)</x:f>
      </x:c>
      <x:c r="I31" s="55" t="str">
        <x:f>IF('例_原材'!H31="","",D31-SUM(E31:H31))</x:f>
      </x:c>
      <x:c r="J31" s="4" t="str">
        <x:f>IF('例_原材'!H31="","",IFERROR(IF(AND(COUNTIF('例_原材'!$H$6:$H$35,'例_原材'!H31)=1,'例_原材'!I31&lt;&gt;"",COUNTIF('例_原材'!$I$6:$I$35,'例_原材'!I31)=1,'例_原材'!A31&lt;&gt;"",'例_原材'!C31&lt;&gt;"",'例_原材'!D31&lt;&gt;"",OR('例_原材'!B31="鋼材",'例_原材'!B31="木材",'例_原材'!B31="建材"),COUNT('例_原材'!E31:'例_原材'!G31)=3,'例_原材'!E31&gt;0,'例_原材'!F31&gt;0,'例_原材'!G31&gt;0,ISNUMBER('例_原材'!J31),'例_原材'!J31=1,COUNT('例_原材'!L31:'例_原材'!M31)=2,'例_原材'!L31&gt;=0,MOD('例_原材'!L31,1)=0,'例_原材'!M31&gt;=0,OR('例_原材'!K31="本",'例_原材'!K31="枚"),'例_原材'!P31&lt;&gt;"",'例_原材'!Q31&lt;&gt;"",'例_原材'!R31="確認済",COUNTIF('例_計算'!$G$6:$G$65,A31)&gt;0,COUNTIFS('例_計算'!$G$6:$G$65,A31,'例_計算'!$R$6:$R$65,"&lt;&gt;入力OK")=0,COUNTIF('例_生成'!$B$6:$B$65,B31)=COUNTIF('例_計算'!$G$6:$G$65,A31),OR('例_原材'!B31&lt;&gt;"鋼材",AND(ISNUMBER('例_原材'!N31),'例_原材'!N31&gt;0,'例_原材'!S31&lt;&gt;""))),"入力OK","要確認"),"要確認"))</x:f>
      </x:c>
      <x:c r="K31" s="4" t="str">
        <x:f>IF('例_原材'!H31="","",IF(J31&lt;&gt;"入力OK","保留",IF(ABS(I31)&lt;='設定'!$B$7,"一致（数量のみ）","差分あり")))</x:f>
      </x:c>
    </x:row>
    <x:row r="32" ht="38" customHeight="1">
      <x:c r="A32" s="18" t="str">
        <x:f>IF('例_原材'!H32="","",'例_原材'!I32)</x:f>
      </x:c>
      <x:c r="B32" s="18" t="str">
        <x:f>IF('例_原材'!H32="","",'例_原材'!H32)</x:f>
      </x:c>
      <x:c r="C32" s="18" t="str">
        <x:f>IF('例_原材'!H32="","",'例_原材'!A32)</x:f>
      </x:c>
      <x:c r="D32" s="50" t="str">
        <x:f>IF('例_原材'!H32="","",'例_原材'!G32*'例_原材'!J32)</x:f>
      </x:c>
      <x:c r="E32" s="50" t="str">
        <x:f>IF('例_原材'!H32="","",SUMIFS('例_計算'!$S$6:$S$65,'例_計算'!$G$6:$G$65,A32,'例_計算'!$H$6:$H$65,"加工品"))</x:f>
      </x:c>
      <x:c r="F32" s="50" t="str">
        <x:f>IF('例_原材'!H32="","",SUMIFS('例_計算'!$S$6:$S$65,'例_計算'!$G$6:$G$65,A32,'例_計算'!$H$6:$H$65,"再利用端材"))</x:f>
      </x:c>
      <x:c r="G32" s="50" t="str">
        <x:f>IF('例_原材'!H32="","",SUMIFS('例_計算'!$S$6:$S$65,'例_計算'!$G$6:$G$65,A32,'例_計算'!$H$6:$H$65,"廃棄端材"))</x:f>
      </x:c>
      <x:c r="H32" s="50" t="str">
        <x:f>IF('例_原材'!H32="","",'例_原材'!L32*'例_原材'!M32*'例_原材'!J32)</x:f>
      </x:c>
      <x:c r="I32" s="54" t="str">
        <x:f>IF('例_原材'!H32="","",D32-SUM(E32:H32))</x:f>
      </x:c>
      <x:c r="J32" s="18" t="str">
        <x:f>IF('例_原材'!H32="","",IFERROR(IF(AND(COUNTIF('例_原材'!$H$6:$H$35,'例_原材'!H32)=1,'例_原材'!I32&lt;&gt;"",COUNTIF('例_原材'!$I$6:$I$35,'例_原材'!I32)=1,'例_原材'!A32&lt;&gt;"",'例_原材'!C32&lt;&gt;"",'例_原材'!D32&lt;&gt;"",OR('例_原材'!B32="鋼材",'例_原材'!B32="木材",'例_原材'!B32="建材"),COUNT('例_原材'!E32:'例_原材'!G32)=3,'例_原材'!E32&gt;0,'例_原材'!F32&gt;0,'例_原材'!G32&gt;0,ISNUMBER('例_原材'!J32),'例_原材'!J32=1,COUNT('例_原材'!L32:'例_原材'!M32)=2,'例_原材'!L32&gt;=0,MOD('例_原材'!L32,1)=0,'例_原材'!M32&gt;=0,OR('例_原材'!K32="本",'例_原材'!K32="枚"),'例_原材'!P32&lt;&gt;"",'例_原材'!Q32&lt;&gt;"",'例_原材'!R32="確認済",COUNTIF('例_計算'!$G$6:$G$65,A32)&gt;0,COUNTIFS('例_計算'!$G$6:$G$65,A32,'例_計算'!$R$6:$R$65,"&lt;&gt;入力OK")=0,COUNTIF('例_生成'!$B$6:$B$65,B32)=COUNTIF('例_計算'!$G$6:$G$65,A32),OR('例_原材'!B32&lt;&gt;"鋼材",AND(ISNUMBER('例_原材'!N32),'例_原材'!N32&gt;0,'例_原材'!S32&lt;&gt;""))),"入力OK","要確認"),"要確認"))</x:f>
      </x:c>
      <x:c r="K32" s="18" t="str">
        <x:f>IF('例_原材'!H32="","",IF(J32&lt;&gt;"入力OK","保留",IF(ABS(I32)&lt;='設定'!$B$7,"一致（数量のみ）","差分あり")))</x:f>
      </x:c>
    </x:row>
    <x:row r="33" ht="38" customHeight="1">
      <x:c r="A33" s="4" t="str">
        <x:f>IF('例_原材'!H33="","",'例_原材'!I33)</x:f>
      </x:c>
      <x:c r="B33" s="4" t="str">
        <x:f>IF('例_原材'!H33="","",'例_原材'!H33)</x:f>
      </x:c>
      <x:c r="C33" s="4" t="str">
        <x:f>IF('例_原材'!H33="","",'例_原材'!A33)</x:f>
      </x:c>
      <x:c r="D33" s="51" t="str">
        <x:f>IF('例_原材'!H33="","",'例_原材'!G33*'例_原材'!J33)</x:f>
      </x:c>
      <x:c r="E33" s="51" t="str">
        <x:f>IF('例_原材'!H33="","",SUMIFS('例_計算'!$S$6:$S$65,'例_計算'!$G$6:$G$65,A33,'例_計算'!$H$6:$H$65,"加工品"))</x:f>
      </x:c>
      <x:c r="F33" s="51" t="str">
        <x:f>IF('例_原材'!H33="","",SUMIFS('例_計算'!$S$6:$S$65,'例_計算'!$G$6:$G$65,A33,'例_計算'!$H$6:$H$65,"再利用端材"))</x:f>
      </x:c>
      <x:c r="G33" s="51" t="str">
        <x:f>IF('例_原材'!H33="","",SUMIFS('例_計算'!$S$6:$S$65,'例_計算'!$G$6:$G$65,A33,'例_計算'!$H$6:$H$65,"廃棄端材"))</x:f>
      </x:c>
      <x:c r="H33" s="51" t="str">
        <x:f>IF('例_原材'!H33="","",'例_原材'!L33*'例_原材'!M33*'例_原材'!J33)</x:f>
      </x:c>
      <x:c r="I33" s="55" t="str">
        <x:f>IF('例_原材'!H33="","",D33-SUM(E33:H33))</x:f>
      </x:c>
      <x:c r="J33" s="4" t="str">
        <x:f>IF('例_原材'!H33="","",IFERROR(IF(AND(COUNTIF('例_原材'!$H$6:$H$35,'例_原材'!H33)=1,'例_原材'!I33&lt;&gt;"",COUNTIF('例_原材'!$I$6:$I$35,'例_原材'!I33)=1,'例_原材'!A33&lt;&gt;"",'例_原材'!C33&lt;&gt;"",'例_原材'!D33&lt;&gt;"",OR('例_原材'!B33="鋼材",'例_原材'!B33="木材",'例_原材'!B33="建材"),COUNT('例_原材'!E33:'例_原材'!G33)=3,'例_原材'!E33&gt;0,'例_原材'!F33&gt;0,'例_原材'!G33&gt;0,ISNUMBER('例_原材'!J33),'例_原材'!J33=1,COUNT('例_原材'!L33:'例_原材'!M33)=2,'例_原材'!L33&gt;=0,MOD('例_原材'!L33,1)=0,'例_原材'!M33&gt;=0,OR('例_原材'!K33="本",'例_原材'!K33="枚"),'例_原材'!P33&lt;&gt;"",'例_原材'!Q33&lt;&gt;"",'例_原材'!R33="確認済",COUNTIF('例_計算'!$G$6:$G$65,A33)&gt;0,COUNTIFS('例_計算'!$G$6:$G$65,A33,'例_計算'!$R$6:$R$65,"&lt;&gt;入力OK")=0,COUNTIF('例_生成'!$B$6:$B$65,B33)=COUNTIF('例_計算'!$G$6:$G$65,A33),OR('例_原材'!B33&lt;&gt;"鋼材",AND(ISNUMBER('例_原材'!N33),'例_原材'!N33&gt;0,'例_原材'!S33&lt;&gt;""))),"入力OK","要確認"),"要確認"))</x:f>
      </x:c>
      <x:c r="K33" s="4" t="str">
        <x:f>IF('例_原材'!H33="","",IF(J33&lt;&gt;"入力OK","保留",IF(ABS(I33)&lt;='設定'!$B$7,"一致（数量のみ）","差分あり")))</x:f>
      </x:c>
    </x:row>
    <x:row r="34" ht="38" customHeight="1">
      <x:c r="A34" s="18" t="str">
        <x:f>IF('例_原材'!H34="","",'例_原材'!I34)</x:f>
      </x:c>
      <x:c r="B34" s="18" t="str">
        <x:f>IF('例_原材'!H34="","",'例_原材'!H34)</x:f>
      </x:c>
      <x:c r="C34" s="18" t="str">
        <x:f>IF('例_原材'!H34="","",'例_原材'!A34)</x:f>
      </x:c>
      <x:c r="D34" s="50" t="str">
        <x:f>IF('例_原材'!H34="","",'例_原材'!G34*'例_原材'!J34)</x:f>
      </x:c>
      <x:c r="E34" s="50" t="str">
        <x:f>IF('例_原材'!H34="","",SUMIFS('例_計算'!$S$6:$S$65,'例_計算'!$G$6:$G$65,A34,'例_計算'!$H$6:$H$65,"加工品"))</x:f>
      </x:c>
      <x:c r="F34" s="50" t="str">
        <x:f>IF('例_原材'!H34="","",SUMIFS('例_計算'!$S$6:$S$65,'例_計算'!$G$6:$G$65,A34,'例_計算'!$H$6:$H$65,"再利用端材"))</x:f>
      </x:c>
      <x:c r="G34" s="50" t="str">
        <x:f>IF('例_原材'!H34="","",SUMIFS('例_計算'!$S$6:$S$65,'例_計算'!$G$6:$G$65,A34,'例_計算'!$H$6:$H$65,"廃棄端材"))</x:f>
      </x:c>
      <x:c r="H34" s="50" t="str">
        <x:f>IF('例_原材'!H34="","",'例_原材'!L34*'例_原材'!M34*'例_原材'!J34)</x:f>
      </x:c>
      <x:c r="I34" s="54" t="str">
        <x:f>IF('例_原材'!H34="","",D34-SUM(E34:H34))</x:f>
      </x:c>
      <x:c r="J34" s="18" t="str">
        <x:f>IF('例_原材'!H34="","",IFERROR(IF(AND(COUNTIF('例_原材'!$H$6:$H$35,'例_原材'!H34)=1,'例_原材'!I34&lt;&gt;"",COUNTIF('例_原材'!$I$6:$I$35,'例_原材'!I34)=1,'例_原材'!A34&lt;&gt;"",'例_原材'!C34&lt;&gt;"",'例_原材'!D34&lt;&gt;"",OR('例_原材'!B34="鋼材",'例_原材'!B34="木材",'例_原材'!B34="建材"),COUNT('例_原材'!E34:'例_原材'!G34)=3,'例_原材'!E34&gt;0,'例_原材'!F34&gt;0,'例_原材'!G34&gt;0,ISNUMBER('例_原材'!J34),'例_原材'!J34=1,COUNT('例_原材'!L34:'例_原材'!M34)=2,'例_原材'!L34&gt;=0,MOD('例_原材'!L34,1)=0,'例_原材'!M34&gt;=0,OR('例_原材'!K34="本",'例_原材'!K34="枚"),'例_原材'!P34&lt;&gt;"",'例_原材'!Q34&lt;&gt;"",'例_原材'!R34="確認済",COUNTIF('例_計算'!$G$6:$G$65,A34)&gt;0,COUNTIFS('例_計算'!$G$6:$G$65,A34,'例_計算'!$R$6:$R$65,"&lt;&gt;入力OK")=0,COUNTIF('例_生成'!$B$6:$B$65,B34)=COUNTIF('例_計算'!$G$6:$G$65,A34),OR('例_原材'!B34&lt;&gt;"鋼材",AND(ISNUMBER('例_原材'!N34),'例_原材'!N34&gt;0,'例_原材'!S34&lt;&gt;""))),"入力OK","要確認"),"要確認"))</x:f>
      </x:c>
      <x:c r="K34" s="18" t="str">
        <x:f>IF('例_原材'!H34="","",IF(J34&lt;&gt;"入力OK","保留",IF(ABS(I34)&lt;='設定'!$B$7,"一致（数量のみ）","差分あり")))</x:f>
      </x:c>
    </x:row>
    <x:row r="35" ht="38" customHeight="1">
      <x:c r="A35" s="4" t="str">
        <x:f>IF('例_原材'!H35="","",'例_原材'!I35)</x:f>
      </x:c>
      <x:c r="B35" s="4" t="str">
        <x:f>IF('例_原材'!H35="","",'例_原材'!H35)</x:f>
      </x:c>
      <x:c r="C35" s="4" t="str">
        <x:f>IF('例_原材'!H35="","",'例_原材'!A35)</x:f>
      </x:c>
      <x:c r="D35" s="51" t="str">
        <x:f>IF('例_原材'!H35="","",'例_原材'!G35*'例_原材'!J35)</x:f>
      </x:c>
      <x:c r="E35" s="51" t="str">
        <x:f>IF('例_原材'!H35="","",SUMIFS('例_計算'!$S$6:$S$65,'例_計算'!$G$6:$G$65,A35,'例_計算'!$H$6:$H$65,"加工品"))</x:f>
      </x:c>
      <x:c r="F35" s="51" t="str">
        <x:f>IF('例_原材'!H35="","",SUMIFS('例_計算'!$S$6:$S$65,'例_計算'!$G$6:$G$65,A35,'例_計算'!$H$6:$H$65,"再利用端材"))</x:f>
      </x:c>
      <x:c r="G35" s="51" t="str">
        <x:f>IF('例_原材'!H35="","",SUMIFS('例_計算'!$S$6:$S$65,'例_計算'!$G$6:$G$65,A35,'例_計算'!$H$6:$H$65,"廃棄端材"))</x:f>
      </x:c>
      <x:c r="H35" s="51" t="str">
        <x:f>IF('例_原材'!H35="","",'例_原材'!L35*'例_原材'!M35*'例_原材'!J35)</x:f>
      </x:c>
      <x:c r="I35" s="55" t="str">
        <x:f>IF('例_原材'!H35="","",D35-SUM(E35:H35))</x:f>
      </x:c>
      <x:c r="J35" s="4" t="str">
        <x:f>IF('例_原材'!H35="","",IFERROR(IF(AND(COUNTIF('例_原材'!$H$6:$H$35,'例_原材'!H35)=1,'例_原材'!I35&lt;&gt;"",COUNTIF('例_原材'!$I$6:$I$35,'例_原材'!I35)=1,'例_原材'!A35&lt;&gt;"",'例_原材'!C35&lt;&gt;"",'例_原材'!D35&lt;&gt;"",OR('例_原材'!B35="鋼材",'例_原材'!B35="木材",'例_原材'!B35="建材"),COUNT('例_原材'!E35:'例_原材'!G35)=3,'例_原材'!E35&gt;0,'例_原材'!F35&gt;0,'例_原材'!G35&gt;0,ISNUMBER('例_原材'!J35),'例_原材'!J35=1,COUNT('例_原材'!L35:'例_原材'!M35)=2,'例_原材'!L35&gt;=0,MOD('例_原材'!L35,1)=0,'例_原材'!M35&gt;=0,OR('例_原材'!K35="本",'例_原材'!K35="枚"),'例_原材'!P35&lt;&gt;"",'例_原材'!Q35&lt;&gt;"",'例_原材'!R35="確認済",COUNTIF('例_計算'!$G$6:$G$65,A35)&gt;0,COUNTIFS('例_計算'!$G$6:$G$65,A35,'例_計算'!$R$6:$R$65,"&lt;&gt;入力OK")=0,COUNTIF('例_生成'!$B$6:$B$65,B35)=COUNTIF('例_計算'!$G$6:$G$65,A35),OR('例_原材'!B35&lt;&gt;"鋼材",AND(ISNUMBER('例_原材'!N35),'例_原材'!N35&gt;0,'例_原材'!S35&lt;&gt;""))),"入力OK","要確認"),"要確認"))</x:f>
      </x:c>
      <x:c r="K35" s="4" t="str">
        <x:f>IF('例_原材'!H35="","",IF(J35&lt;&gt;"入力OK","保留",IF(ABS(I35)&lt;='設定'!$B$7,"一致（数量のみ）","差分あり")))</x:f>
      </x:c>
    </x:row>
  </x:sheetData>
  <x:mergeCells>
    <x:mergeCell ref="A1:K1"/>
    <x:mergeCell ref="A2:K3"/>
  </x:mergeCells>
  <x:conditionalFormatting sqref="K6:K35">
    <x:cfRule type="expression" dxfId="1" priority="1">
      <x:formula>AND($A6&lt;&gt;"",$K6&lt;&gt;"一致（数量のみ）")</x:formula>
    </x:cfRule>
  </x:conditionalFormatting>
  <x:pageMargins left="0.7" right="0.7" top="0.75" bottom="0.75" header="0.3" footer="0.3"/>
  <x:tableParts count="1">
    <x:tablePart xmlns:r="http://schemas.openxmlformats.org/officeDocument/2006/relationships" r:id="R38ca89aa25174432"/>
  </x:tableParts>
</x:worksheet>
</file>

<file path=xl/worksheets/sheet7.xml><?xml version="1.0" encoding="utf-8"?>
<x:worksheet xmlns:x="http://schemas.openxmlformats.org/spreadsheetml/2006/main">
  <x:sheetFormatPr defaultRowHeight="15"/>
  <x:cols>
    <x:col min="1" max="1" width="14" hidden="0" customWidth="1"/>
    <x:col min="2" max="2" width="14" hidden="0" customWidth="1"/>
    <x:col min="3" max="3" width="14" hidden="0" customWidth="1"/>
    <x:col min="4" max="4" width="19"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28" hidden="0" customWidth="1"/>
    <x:col min="13" max="13" width="40" hidden="0" customWidth="1"/>
    <x:col min="14" max="14" width="40" hidden="0" customWidth="1"/>
  </x:cols>
  <x:sheetData>
    <x:row r="1" ht="38" customHeight="1">
      <x:c r="A1" s="9" t="str">
        <x:v>例｜請求</x:v>
      </x:c>
      <x:c r="B1" s="9"/>
      <x:c r="C1" s="9"/>
      <x:c r="D1" s="9"/>
      <x:c r="E1" s="9"/>
      <x:c r="F1" s="9"/>
      <x:c r="G1" s="9"/>
      <x:c r="H1" s="9"/>
      <x:c r="I1" s="9"/>
      <x:c r="J1" s="9"/>
      <x:c r="K1" s="9"/>
      <x:c r="L1" s="9"/>
      <x:c r="M1" s="9"/>
      <x:c r="N1" s="9"/>
    </x:row>
    <x:row r="2" ht="26" customHeight="1">
      <x:c r="A2" s="12" t="str">
        <x:v>説明用の架空例。記録時点：2026-09-15 14:00、加工・予約後、出庫前。 数量照合は品質・出荷・請求の自動承認ではありません。</x:v>
      </x:c>
      <x:c r="B2" s="12"/>
      <x:c r="C2" s="12"/>
      <x:c r="D2" s="12"/>
      <x:c r="E2" s="12"/>
      <x:c r="F2" s="12"/>
      <x:c r="G2" s="12"/>
      <x:c r="H2" s="12"/>
      <x:c r="I2" s="12"/>
      <x:c r="J2" s="12"/>
      <x:c r="K2" s="12"/>
      <x:c r="L2" s="12"/>
      <x:c r="M2" s="12"/>
      <x:c r="N2" s="12"/>
    </x:row>
    <x:row r="3" ht="26" customHeight="1">
      <x:c r="A3" s="12"/>
      <x:c r="B3" s="12"/>
      <x:c r="C3" s="12"/>
      <x:c r="D3" s="12"/>
      <x:c r="E3" s="12"/>
      <x:c r="F3" s="12"/>
      <x:c r="G3" s="12"/>
      <x:c r="H3" s="12"/>
      <x:c r="I3" s="12"/>
      <x:c r="J3" s="12"/>
      <x:c r="K3" s="12"/>
      <x:c r="L3" s="12"/>
      <x:c r="M3" s="12"/>
      <x:c r="N3" s="12"/>
    </x:row>
    <x:row r="4" ht="26" customHeight="1">
      <x:c r="A4" s="4"/>
      <x:c r="B4" s="4"/>
      <x:c r="C4" s="4"/>
      <x:c r="D4" s="4"/>
      <x:c r="E4" s="4"/>
      <x:c r="F4" s="4"/>
      <x:c r="G4" s="4"/>
      <x:c r="H4" s="4"/>
      <x:c r="I4" s="4"/>
      <x:c r="J4" s="4"/>
      <x:c r="K4" s="4"/>
      <x:c r="L4" s="4"/>
      <x:c r="M4" s="4"/>
      <x:c r="N4" s="4"/>
    </x:row>
    <x:row r="5" ht="40" customHeight="1">
      <x:c r="A5" s="15" t="str">
        <x:v>伝票ID</x:v>
      </x:c>
      <x:c r="B5" s="15" t="str">
        <x:v>生成物ID 1</x:v>
      </x:c>
      <x:c r="C5" s="15" t="str">
        <x:v>生成物ID 2</x:v>
      </x:c>
      <x:c r="D5" s="15" t="str">
        <x:v>請求基準</x:v>
      </x:c>
      <x:c r="E5" s="15" t="str">
        <x:v>単価単位</x:v>
      </x:c>
      <x:c r="F5" s="15" t="str">
        <x:v>数量小数桁</x:v>
      </x:c>
      <x:c r="G5" s="15" t="str">
        <x:v>納品数量確認</x:v>
      </x:c>
      <x:c r="H5" s="15" t="str">
        <x:v>確認者</x:v>
      </x:c>
      <x:c r="I5" s="15" t="str">
        <x:v>丸め前数量</x:v>
      </x:c>
      <x:c r="J5" s="15" t="str">
        <x:v>請求数量候補</x:v>
      </x:c>
      <x:c r="K5" s="15" t="str">
        <x:v>納品数量</x:v>
      </x:c>
      <x:c r="L5" s="15" t="str">
        <x:v>照合判定</x:v>
      </x:c>
      <x:c r="M5" s="15" t="str">
        <x:v>実測根拠</x:v>
      </x:c>
      <x:c r="N5" s="15" t="str">
        <x:v>備考</x:v>
      </x:c>
    </x:row>
    <x:row r="6" ht="38" customHeight="1">
      <x:c r="A6" s="20" t="str">
        <x:v>DN-S01</x:v>
      </x:c>
      <x:c r="B6" s="20" t="str">
        <x:v>S-P01</x:v>
      </x:c>
      <x:c r="C6" s="20" t="str">
        <x:v>S-P02</x:v>
      </x:c>
      <x:c r="D6" s="20" t="str">
        <x:v>理論kg</x:v>
      </x:c>
      <x:c r="E6" s="20" t="str">
        <x:v>kg</x:v>
      </x:c>
      <x:c r="F6" s="20" t="n">
        <x:v>2</x:v>
      </x:c>
      <x:c r="G6" s="20" t="str">
        <x:v>確認済</x:v>
      </x:c>
      <x:c r="H6" s="20" t="str">
        <x:v>事務担当（架空）</x:v>
      </x:c>
      <x:c r="I6" s="28" t="n">
        <x:f>IF(A6="","",IFERROR(IF(OR(AND(D6="理論kg",ISNUMBER(VLOOKUP(B6,'例_計算'!$A$6:$T$65,12,FALSE)),OR(C6="",ISNUMBER(VLOOKUP(C6,'例_計算'!$A$6:$T$65,12,FALSE)))),AND(D6="実測kg",ISNUMBER(VLOOKUP(B6,'例_計算'!$A$6:$T$65,13,FALSE)),OR(C6="",ISNUMBER(VLOOKUP(C6,'例_計算'!$A$6:$T$65,13,FALSE)))),AND(D6="材積m3",ISNUMBER(VLOOKUP(B6,'例_計算'!$A$6:$T$65,14,FALSE)),OR(C6="",ISNUMBER(VLOOKUP(C6,'例_計算'!$A$6:$T$65,14,FALSE)))),AND(D6="面積m2",ISNUMBER(VLOOKUP(B6,'例_計算'!$A$6:$T$65,15,FALSE)),OR(C6="",ISNUMBER(VLOOKUP(C6,'例_計算'!$A$6:$T$65,15,FALSE)))),AND(D6="本",ISNUMBER(VLOOKUP(B6,'例_計算'!$A$6:$T$65,9,FALSE)),OR(C6="",ISNUMBER(VLOOKUP(C6,'例_計算'!$A$6:$T$65,9,FALSE)))),AND(D6="枚",ISNUMBER(VLOOKUP(B6,'例_計算'!$A$6:$T$65,9,FALSE)),OR(C6="",ISNUMBER(VLOOKUP(C6,'例_計算'!$A$6:$T$65,9,FALSE))))),IF(D6="理論kg",VLOOKUP(B6,'例_計算'!$A$6:$T$65,12,FALSE)+IF(C6="",0,VLOOKUP(C6,'例_計算'!$A$6:$T$65,12,FALSE)),IF(D6="実測kg",VLOOKUP(B6,'例_計算'!$A$6:$T$65,13,FALSE)+IF(C6="",0,VLOOKUP(C6,'例_計算'!$A$6:$T$65,13,FALSE)),IF(D6="材積m3",VLOOKUP(B6,'例_計算'!$A$6:$T$65,14,FALSE)+IF(C6="",0,VLOOKUP(C6,'例_計算'!$A$6:$T$65,14,FALSE)),IF(D6="面積m2",VLOOKUP(B6,'例_計算'!$A$6:$T$65,15,FALSE)+IF(C6="",0,VLOOKUP(C6,'例_計算'!$A$6:$T$65,15,FALSE)),IF(D6="本",VLOOKUP(B6,'例_計算'!$A$6:$T$65,9,FALSE)+IF(C6="",0,VLOOKUP(C6,'例_計算'!$A$6:$T$65,9,FALSE)),IF(D6="枚",VLOOKUP(B6,'例_計算'!$A$6:$T$65,9,FALSE)+IF(C6="",0,VLOOKUP(C6,'例_計算'!$A$6:$T$65,9,FALSE)),"")))))),""),""))</x:f>
        <x:v>21.98</x:v>
      </x:c>
      <x:c r="J6" s="54" t="n">
        <x:f>IF(A6="","",IF(L6="照合可（候補）",ROUND(I6,F6),""))</x:f>
        <x:v>21.98</x:v>
      </x:c>
      <x:c r="K6" s="18" t="n">
        <x:f>IF(A6="","",IFERROR(IF(AND(AND(COUNTIF('例_計算'!$A$6:$A$65,B6)=1,OR(C6="",AND(COUNTIF('例_計算'!$A$6:$A$65,C6)=1,B6&lt;&gt;C6))),OR(C6="",AND(VLOOKUP(B6,'例_計算'!$A$6:$T$65,2,FALSE)=VLOOKUP(C6,'例_計算'!$A$6:$T$65,2,FALSE),VLOOKUP(B6,'例_計算'!$A$6:$T$65,10,FALSE)=VLOOKUP(C6,'例_計算'!$A$6:$T$65,10,FALSE)))),VLOOKUP(B6,'例_計算'!$A$6:$T$65,9,FALSE)+IF(C6="",0,VLOOKUP(C6,'例_計算'!$A$6:$T$65,9,FALSE)),""),""))</x:f>
        <x:v>4</x:v>
      </x:c>
      <x:c r="L6" s="18" t="str">
        <x:f>IF(A6="","",IFERROR(IF(NOT(AND(COUNTIF('例_計算'!$A$6:$A$65,B6)=1,OR(C6="",AND(COUNTIF('例_計算'!$A$6:$A$65,C6)=1,B6&lt;&gt;C6)))),"保留：ID",IF(NOT(OR(C6="",AND(VLOOKUP(B6,'例_計算'!$A$6:$T$65,2,FALSE)=VLOOKUP(C6,'例_計算'!$A$6:$T$65,2,FALSE),VLOOKUP(B6,'例_計算'!$A$6:$T$65,10,FALSE)=VLOOKUP(C6,'例_計算'!$A$6:$T$65,10,FALSE)))),"保留：品目混在",IF(NOT(AND(E6=IF(OR(D6="理論kg",D6="実測kg"),"kg",IF(D6="材積m3","m3",IF(D6="面積m2","m2",D6))),VLOOKUP(B6,'例_計算'!$A$6:$T$65,16,FALSE)=E6,OR(C6="",VLOOKUP(C6,'例_計算'!$A$6:$T$65,16,FALSE)=E6),OR(AND(D6="本",VLOOKUP(B6,'例_計算'!$A$6:$T$65,10,FALSE)="本"),AND(D6="枚",VLOOKUP(B6,'例_計算'!$A$6:$T$65,10,FALSE)="枚"),D6="理論kg",D6="実測kg",D6="材積m3",D6="面積m2"))),"保留：単位",IF(NOT(AND(VLOOKUP(B6,'例_計算'!$A$6:$T$65,8,FALSE)="加工品",VLOOKUP(B6,'例_計算'!$A$6:$T$65,18,FALSE)="入力OK",OR(C6="",AND(VLOOKUP(C6,'例_計算'!$A$6:$T$65,8,FALSE)="加工品",VLOOKUP(C6,'例_計算'!$A$6:$T$65,18,FALSE)="入力OK")))),"保留：生成記録",IF(NOT(AND(VLOOKUP(VLOOKUP(B6,'例_計算'!$A$6:$T$65,7,FALSE),'例_照合'!$A$6:$K$35,11,FALSE)="一致（数量のみ）",OR(C6="",VLOOKUP(VLOOKUP(C6,'例_計算'!$A$6:$T$65,7,FALSE),'例_照合'!$A$6:$K$35,11,FALSE)="一致（数量のみ）"))),"保留：数量差分",IF(OR(NOT(ISNUMBER(I6)),I6&lt;=0,AND(D6="実測kg",M6="")),"保留：計量・根拠",IF(NOT(AND(ISNUMBER(F6),F6&gt;=0,F6&lt;=6,MOD(F6,1)=0,OR(AND(D6&lt;&gt;"本",D6&lt;&gt;"枚"),F6=0))),"保留：丸め",IF(OR(G6&lt;&gt;"確認済",H6=""),"保留：納品確認","照合可（候補）")))))))),"保留：ID等"))</x:f>
        <x:v>照合可（候補）</x:v>
      </x:c>
      <x:c r="M6" s="20"/>
      <x:c r="N6" s="20" t="str">
        <x:v>出庫前。理論重量請求で合意した想定。実測欄は未計量。</x:v>
      </x:c>
    </x:row>
    <x:row r="7" ht="38" customHeight="1">
      <x:c r="A7" s="21" t="str">
        <x:v>DN-W01</x:v>
      </x:c>
      <x:c r="B7" s="21" t="str">
        <x:v>W-P01</x:v>
      </x:c>
      <x:c r="C7" s="21" t="str">
        <x:v>W-P02</x:v>
      </x:c>
      <x:c r="D7" s="21" t="str">
        <x:v>材積m3</x:v>
      </x:c>
      <x:c r="E7" s="21" t="str">
        <x:v>m3</x:v>
      </x:c>
      <x:c r="F7" s="21" t="n">
        <x:v>4</x:v>
      </x:c>
      <x:c r="G7" s="21" t="str">
        <x:v>確認済</x:v>
      </x:c>
      <x:c r="H7" s="21" t="str">
        <x:v>事務担当（架空）</x:v>
      </x:c>
      <x:c r="I7" s="29" t="n">
        <x:f>IF(A7="","",IFERROR(IF(OR(AND(D7="理論kg",ISNUMBER(VLOOKUP(B7,'例_計算'!$A$6:$T$65,12,FALSE)),OR(C7="",ISNUMBER(VLOOKUP(C7,'例_計算'!$A$6:$T$65,12,FALSE)))),AND(D7="実測kg",ISNUMBER(VLOOKUP(B7,'例_計算'!$A$6:$T$65,13,FALSE)),OR(C7="",ISNUMBER(VLOOKUP(C7,'例_計算'!$A$6:$T$65,13,FALSE)))),AND(D7="材積m3",ISNUMBER(VLOOKUP(B7,'例_計算'!$A$6:$T$65,14,FALSE)),OR(C7="",ISNUMBER(VLOOKUP(C7,'例_計算'!$A$6:$T$65,14,FALSE)))),AND(D7="面積m2",ISNUMBER(VLOOKUP(B7,'例_計算'!$A$6:$T$65,15,FALSE)),OR(C7="",ISNUMBER(VLOOKUP(C7,'例_計算'!$A$6:$T$65,15,FALSE)))),AND(D7="本",ISNUMBER(VLOOKUP(B7,'例_計算'!$A$6:$T$65,9,FALSE)),OR(C7="",ISNUMBER(VLOOKUP(C7,'例_計算'!$A$6:$T$65,9,FALSE)))),AND(D7="枚",ISNUMBER(VLOOKUP(B7,'例_計算'!$A$6:$T$65,9,FALSE)),OR(C7="",ISNUMBER(VLOOKUP(C7,'例_計算'!$A$6:$T$65,9,FALSE))))),IF(D7="理論kg",VLOOKUP(B7,'例_計算'!$A$6:$T$65,12,FALSE)+IF(C7="",0,VLOOKUP(C7,'例_計算'!$A$6:$T$65,12,FALSE)),IF(D7="実測kg",VLOOKUP(B7,'例_計算'!$A$6:$T$65,13,FALSE)+IF(C7="",0,VLOOKUP(C7,'例_計算'!$A$6:$T$65,13,FALSE)),IF(D7="材積m3",VLOOKUP(B7,'例_計算'!$A$6:$T$65,14,FALSE)+IF(C7="",0,VLOOKUP(C7,'例_計算'!$A$6:$T$65,14,FALSE)),IF(D7="面積m2",VLOOKUP(B7,'例_計算'!$A$6:$T$65,15,FALSE)+IF(C7="",0,VLOOKUP(C7,'例_計算'!$A$6:$T$65,15,FALSE)),IF(D7="本",VLOOKUP(B7,'例_計算'!$A$6:$T$65,9,FALSE)+IF(C7="",0,VLOOKUP(C7,'例_計算'!$A$6:$T$65,9,FALSE)),IF(D7="枚",VLOOKUP(B7,'例_計算'!$A$6:$T$65,9,FALSE)+IF(C7="",0,VLOOKUP(C7,'例_計算'!$A$6:$T$65,9,FALSE)),"")))))),""),""))</x:f>
        <x:v>0.040499999999999994</x:v>
      </x:c>
      <x:c r="J7" s="55" t="n">
        <x:f>IF(A7="","",IF(L7="照合可（候補）",ROUND(I7,F7),""))</x:f>
        <x:v>0.0405</x:v>
      </x:c>
      <x:c r="K7" s="4" t="n">
        <x:f>IF(A7="","",IFERROR(IF(AND(AND(COUNTIF('例_計算'!$A$6:$A$65,B7)=1,OR(C7="",AND(COUNTIF('例_計算'!$A$6:$A$65,C7)=1,B7&lt;&gt;C7))),OR(C7="",AND(VLOOKUP(B7,'例_計算'!$A$6:$T$65,2,FALSE)=VLOOKUP(C7,'例_計算'!$A$6:$T$65,2,FALSE),VLOOKUP(B7,'例_計算'!$A$6:$T$65,10,FALSE)=VLOOKUP(C7,'例_計算'!$A$6:$T$65,10,FALSE)))),VLOOKUP(B7,'例_計算'!$A$6:$T$65,9,FALSE)+IF(C7="",0,VLOOKUP(C7,'例_計算'!$A$6:$T$65,9,FALSE)),""),""))</x:f>
        <x:v>4</x:v>
      </x:c>
      <x:c r="L7" s="4" t="str">
        <x:f>IF(A7="","",IFERROR(IF(NOT(AND(COUNTIF('例_計算'!$A$6:$A$65,B7)=1,OR(C7="",AND(COUNTIF('例_計算'!$A$6:$A$65,C7)=1,B7&lt;&gt;C7)))),"保留：ID",IF(NOT(OR(C7="",AND(VLOOKUP(B7,'例_計算'!$A$6:$T$65,2,FALSE)=VLOOKUP(C7,'例_計算'!$A$6:$T$65,2,FALSE),VLOOKUP(B7,'例_計算'!$A$6:$T$65,10,FALSE)=VLOOKUP(C7,'例_計算'!$A$6:$T$65,10,FALSE)))),"保留：品目混在",IF(NOT(AND(E7=IF(OR(D7="理論kg",D7="実測kg"),"kg",IF(D7="材積m3","m3",IF(D7="面積m2","m2",D7))),VLOOKUP(B7,'例_計算'!$A$6:$T$65,16,FALSE)=E7,OR(C7="",VLOOKUP(C7,'例_計算'!$A$6:$T$65,16,FALSE)=E7),OR(AND(D7="本",VLOOKUP(B7,'例_計算'!$A$6:$T$65,10,FALSE)="本"),AND(D7="枚",VLOOKUP(B7,'例_計算'!$A$6:$T$65,10,FALSE)="枚"),D7="理論kg",D7="実測kg",D7="材積m3",D7="面積m2"))),"保留：単位",IF(NOT(AND(VLOOKUP(B7,'例_計算'!$A$6:$T$65,8,FALSE)="加工品",VLOOKUP(B7,'例_計算'!$A$6:$T$65,18,FALSE)="入力OK",OR(C7="",AND(VLOOKUP(C7,'例_計算'!$A$6:$T$65,8,FALSE)="加工品",VLOOKUP(C7,'例_計算'!$A$6:$T$65,18,FALSE)="入力OK")))),"保留：生成記録",IF(NOT(AND(VLOOKUP(VLOOKUP(B7,'例_計算'!$A$6:$T$65,7,FALSE),'例_照合'!$A$6:$K$35,11,FALSE)="一致（数量のみ）",OR(C7="",VLOOKUP(VLOOKUP(C7,'例_計算'!$A$6:$T$65,7,FALSE),'例_照合'!$A$6:$K$35,11,FALSE)="一致（数量のみ）"))),"保留：数量差分",IF(OR(NOT(ISNUMBER(I7)),I7&lt;=0,AND(D7="実測kg",M7="")),"保留：計量・根拠",IF(NOT(AND(ISNUMBER(F7),F7&gt;=0,F7&lt;=6,MOD(F7,1)=0,OR(AND(D7&lt;&gt;"本",D7&lt;&gt;"枚"),F7=0))),"保留：丸め",IF(OR(G7&lt;&gt;"確認済",H7=""),"保留：納品確認","照合可（候補）")))))))),"保留：ID等"))</x:f>
        <x:v>照合可（候補）</x:v>
      </x:c>
      <x:c r="M7" s="21"/>
      <x:c r="N7" s="21" t="str">
        <x:v>直方体の製材のみ。取引上の丸め条件は架空。</x:v>
      </x:c>
    </x:row>
    <x:row r="8" ht="38" customHeight="1">
      <x:c r="A8" s="20" t="str">
        <x:v>DN-B01</x:v>
      </x:c>
      <x:c r="B8" s="20" t="str">
        <x:v>B-P01</x:v>
      </x:c>
      <x:c r="C8" s="20" t="str">
        <x:v>B-P02</x:v>
      </x:c>
      <x:c r="D8" s="20" t="str">
        <x:v>枚</x:v>
      </x:c>
      <x:c r="E8" s="20" t="str">
        <x:v>枚</x:v>
      </x:c>
      <x:c r="F8" s="20" t="n">
        <x:v>0</x:v>
      </x:c>
      <x:c r="G8" s="20" t="str">
        <x:v>未確認</x:v>
      </x:c>
      <x:c r="H8" s="20"/>
      <x:c r="I8" s="28" t="n">
        <x:f>IF(A8="","",IFERROR(IF(OR(AND(D8="理論kg",ISNUMBER(VLOOKUP(B8,'例_計算'!$A$6:$T$65,12,FALSE)),OR(C8="",ISNUMBER(VLOOKUP(C8,'例_計算'!$A$6:$T$65,12,FALSE)))),AND(D8="実測kg",ISNUMBER(VLOOKUP(B8,'例_計算'!$A$6:$T$65,13,FALSE)),OR(C8="",ISNUMBER(VLOOKUP(C8,'例_計算'!$A$6:$T$65,13,FALSE)))),AND(D8="材積m3",ISNUMBER(VLOOKUP(B8,'例_計算'!$A$6:$T$65,14,FALSE)),OR(C8="",ISNUMBER(VLOOKUP(C8,'例_計算'!$A$6:$T$65,14,FALSE)))),AND(D8="面積m2",ISNUMBER(VLOOKUP(B8,'例_計算'!$A$6:$T$65,15,FALSE)),OR(C8="",ISNUMBER(VLOOKUP(C8,'例_計算'!$A$6:$T$65,15,FALSE)))),AND(D8="本",ISNUMBER(VLOOKUP(B8,'例_計算'!$A$6:$T$65,9,FALSE)),OR(C8="",ISNUMBER(VLOOKUP(C8,'例_計算'!$A$6:$T$65,9,FALSE)))),AND(D8="枚",ISNUMBER(VLOOKUP(B8,'例_計算'!$A$6:$T$65,9,FALSE)),OR(C8="",ISNUMBER(VLOOKUP(C8,'例_計算'!$A$6:$T$65,9,FALSE))))),IF(D8="理論kg",VLOOKUP(B8,'例_計算'!$A$6:$T$65,12,FALSE)+IF(C8="",0,VLOOKUP(C8,'例_計算'!$A$6:$T$65,12,FALSE)),IF(D8="実測kg",VLOOKUP(B8,'例_計算'!$A$6:$T$65,13,FALSE)+IF(C8="",0,VLOOKUP(C8,'例_計算'!$A$6:$T$65,13,FALSE)),IF(D8="材積m3",VLOOKUP(B8,'例_計算'!$A$6:$T$65,14,FALSE)+IF(C8="",0,VLOOKUP(C8,'例_計算'!$A$6:$T$65,14,FALSE)),IF(D8="面積m2",VLOOKUP(B8,'例_計算'!$A$6:$T$65,15,FALSE)+IF(C8="",0,VLOOKUP(C8,'例_計算'!$A$6:$T$65,15,FALSE)),IF(D8="本",VLOOKUP(B8,'例_計算'!$A$6:$T$65,9,FALSE)+IF(C8="",0,VLOOKUP(C8,'例_計算'!$A$6:$T$65,9,FALSE)),IF(D8="枚",VLOOKUP(B8,'例_計算'!$A$6:$T$65,9,FALSE)+IF(C8="",0,VLOOKUP(C8,'例_計算'!$A$6:$T$65,9,FALSE)),"")))))),""),""))</x:f>
        <x:v>4</x:v>
      </x:c>
      <x:c r="J8" s="54" t="str">
        <x:f>IF(A8="","",IF(L8="照合可（候補）",ROUND(I8,F8),""))</x:f>
      </x:c>
      <x:c r="K8" s="18" t="n">
        <x:f>IF(A8="","",IFERROR(IF(AND(AND(COUNTIF('例_計算'!$A$6:$A$65,B8)=1,OR(C8="",AND(COUNTIF('例_計算'!$A$6:$A$65,C8)=1,B8&lt;&gt;C8))),OR(C8="",AND(VLOOKUP(B8,'例_計算'!$A$6:$T$65,2,FALSE)=VLOOKUP(C8,'例_計算'!$A$6:$T$65,2,FALSE),VLOOKUP(B8,'例_計算'!$A$6:$T$65,10,FALSE)=VLOOKUP(C8,'例_計算'!$A$6:$T$65,10,FALSE)))),VLOOKUP(B8,'例_計算'!$A$6:$T$65,9,FALSE)+IF(C8="",0,VLOOKUP(C8,'例_計算'!$A$6:$T$65,9,FALSE)),""),""))</x:f>
        <x:v>4</x:v>
      </x:c>
      <x:c r="L8" s="18" t="str">
        <x:f>IF(A8="","",IFERROR(IF(NOT(AND(COUNTIF('例_計算'!$A$6:$A$65,B8)=1,OR(C8="",AND(COUNTIF('例_計算'!$A$6:$A$65,C8)=1,B8&lt;&gt;C8)))),"保留：ID",IF(NOT(OR(C8="",AND(VLOOKUP(B8,'例_計算'!$A$6:$T$65,2,FALSE)=VLOOKUP(C8,'例_計算'!$A$6:$T$65,2,FALSE),VLOOKUP(B8,'例_計算'!$A$6:$T$65,10,FALSE)=VLOOKUP(C8,'例_計算'!$A$6:$T$65,10,FALSE)))),"保留：品目混在",IF(NOT(AND(E8=IF(OR(D8="理論kg",D8="実測kg"),"kg",IF(D8="材積m3","m3",IF(D8="面積m2","m2",D8))),VLOOKUP(B8,'例_計算'!$A$6:$T$65,16,FALSE)=E8,OR(C8="",VLOOKUP(C8,'例_計算'!$A$6:$T$65,16,FALSE)=E8),OR(AND(D8="本",VLOOKUP(B8,'例_計算'!$A$6:$T$65,10,FALSE)="本"),AND(D8="枚",VLOOKUP(B8,'例_計算'!$A$6:$T$65,10,FALSE)="枚"),D8="理論kg",D8="実測kg",D8="材積m3",D8="面積m2"))),"保留：単位",IF(NOT(AND(VLOOKUP(B8,'例_計算'!$A$6:$T$65,8,FALSE)="加工品",VLOOKUP(B8,'例_計算'!$A$6:$T$65,18,FALSE)="入力OK",OR(C8="",AND(VLOOKUP(C8,'例_計算'!$A$6:$T$65,8,FALSE)="加工品",VLOOKUP(C8,'例_計算'!$A$6:$T$65,18,FALSE)="入力OK")))),"保留：生成記録",IF(NOT(AND(VLOOKUP(VLOOKUP(B8,'例_計算'!$A$6:$T$65,7,FALSE),'例_照合'!$A$6:$K$35,11,FALSE)="一致（数量のみ）",OR(C8="",VLOOKUP(VLOOKUP(C8,'例_計算'!$A$6:$T$65,7,FALSE),'例_照合'!$A$6:$K$35,11,FALSE)="一致（数量のみ）"))),"保留：数量差分",IF(OR(NOT(ISNUMBER(I8)),I8&lt;=0,AND(D8="実測kg",M8="")),"保留：計量・根拠",IF(NOT(AND(ISNUMBER(F8),F8&gt;=0,F8&lt;=6,MOD(F8,1)=0,OR(AND(D8&lt;&gt;"本",D8&lt;&gt;"枚"),F8=0))),"保留：丸め",IF(OR(G8&lt;&gt;"確認済",H8=""),"保留：納品確認","照合可（候補）")))))))),"保留：ID等"))</x:f>
        <x:v>保留：納品確認</x:v>
      </x:c>
      <x:c r="M8" s="20"/>
      <x:c r="N8" s="20" t="str">
        <x:v>納品数量の確認前。候補を確定しない。</x:v>
      </x:c>
    </x:row>
    <x:row r="9" ht="38" customHeight="1">
      <x:c r="A9" s="21"/>
      <x:c r="B9" s="21"/>
      <x:c r="C9" s="21"/>
      <x:c r="D9" s="21"/>
      <x:c r="E9" s="21"/>
      <x:c r="F9" s="21"/>
      <x:c r="G9" s="21"/>
      <x:c r="H9" s="21"/>
      <x:c r="I9" s="29" t="str">
        <x:f>IF(A9="","",IFERROR(IF(OR(AND(D9="理論kg",ISNUMBER(VLOOKUP(B9,'例_計算'!$A$6:$T$65,12,FALSE)),OR(C9="",ISNUMBER(VLOOKUP(C9,'例_計算'!$A$6:$T$65,12,FALSE)))),AND(D9="実測kg",ISNUMBER(VLOOKUP(B9,'例_計算'!$A$6:$T$65,13,FALSE)),OR(C9="",ISNUMBER(VLOOKUP(C9,'例_計算'!$A$6:$T$65,13,FALSE)))),AND(D9="材積m3",ISNUMBER(VLOOKUP(B9,'例_計算'!$A$6:$T$65,14,FALSE)),OR(C9="",ISNUMBER(VLOOKUP(C9,'例_計算'!$A$6:$T$65,14,FALSE)))),AND(D9="面積m2",ISNUMBER(VLOOKUP(B9,'例_計算'!$A$6:$T$65,15,FALSE)),OR(C9="",ISNUMBER(VLOOKUP(C9,'例_計算'!$A$6:$T$65,15,FALSE)))),AND(D9="本",ISNUMBER(VLOOKUP(B9,'例_計算'!$A$6:$T$65,9,FALSE)),OR(C9="",ISNUMBER(VLOOKUP(C9,'例_計算'!$A$6:$T$65,9,FALSE)))),AND(D9="枚",ISNUMBER(VLOOKUP(B9,'例_計算'!$A$6:$T$65,9,FALSE)),OR(C9="",ISNUMBER(VLOOKUP(C9,'例_計算'!$A$6:$T$65,9,FALSE))))),IF(D9="理論kg",VLOOKUP(B9,'例_計算'!$A$6:$T$65,12,FALSE)+IF(C9="",0,VLOOKUP(C9,'例_計算'!$A$6:$T$65,12,FALSE)),IF(D9="実測kg",VLOOKUP(B9,'例_計算'!$A$6:$T$65,13,FALSE)+IF(C9="",0,VLOOKUP(C9,'例_計算'!$A$6:$T$65,13,FALSE)),IF(D9="材積m3",VLOOKUP(B9,'例_計算'!$A$6:$T$65,14,FALSE)+IF(C9="",0,VLOOKUP(C9,'例_計算'!$A$6:$T$65,14,FALSE)),IF(D9="面積m2",VLOOKUP(B9,'例_計算'!$A$6:$T$65,15,FALSE)+IF(C9="",0,VLOOKUP(C9,'例_計算'!$A$6:$T$65,15,FALSE)),IF(D9="本",VLOOKUP(B9,'例_計算'!$A$6:$T$65,9,FALSE)+IF(C9="",0,VLOOKUP(C9,'例_計算'!$A$6:$T$65,9,FALSE)),IF(D9="枚",VLOOKUP(B9,'例_計算'!$A$6:$T$65,9,FALSE)+IF(C9="",0,VLOOKUP(C9,'例_計算'!$A$6:$T$65,9,FALSE)),"")))))),""),""))</x:f>
      </x:c>
      <x:c r="J9" s="55" t="str">
        <x:f>IF(A9="","",IF(L9="照合可（候補）",ROUND(I9,F9),""))</x:f>
      </x:c>
      <x:c r="K9" s="4" t="str">
        <x:f>IF(A9="","",IFERROR(IF(AND(AND(COUNTIF('例_計算'!$A$6:$A$65,B9)=1,OR(C9="",AND(COUNTIF('例_計算'!$A$6:$A$65,C9)=1,B9&lt;&gt;C9))),OR(C9="",AND(VLOOKUP(B9,'例_計算'!$A$6:$T$65,2,FALSE)=VLOOKUP(C9,'例_計算'!$A$6:$T$65,2,FALSE),VLOOKUP(B9,'例_計算'!$A$6:$T$65,10,FALSE)=VLOOKUP(C9,'例_計算'!$A$6:$T$65,10,FALSE)))),VLOOKUP(B9,'例_計算'!$A$6:$T$65,9,FALSE)+IF(C9="",0,VLOOKUP(C9,'例_計算'!$A$6:$T$65,9,FALSE)),""),""))</x:f>
      </x:c>
      <x:c r="L9" s="4" t="str">
        <x:f>IF(A9="","",IFERROR(IF(NOT(AND(COUNTIF('例_計算'!$A$6:$A$65,B9)=1,OR(C9="",AND(COUNTIF('例_計算'!$A$6:$A$65,C9)=1,B9&lt;&gt;C9)))),"保留：ID",IF(NOT(OR(C9="",AND(VLOOKUP(B9,'例_計算'!$A$6:$T$65,2,FALSE)=VLOOKUP(C9,'例_計算'!$A$6:$T$65,2,FALSE),VLOOKUP(B9,'例_計算'!$A$6:$T$65,10,FALSE)=VLOOKUP(C9,'例_計算'!$A$6:$T$65,10,FALSE)))),"保留：品目混在",IF(NOT(AND(E9=IF(OR(D9="理論kg",D9="実測kg"),"kg",IF(D9="材積m3","m3",IF(D9="面積m2","m2",D9))),VLOOKUP(B9,'例_計算'!$A$6:$T$65,16,FALSE)=E9,OR(C9="",VLOOKUP(C9,'例_計算'!$A$6:$T$65,16,FALSE)=E9),OR(AND(D9="本",VLOOKUP(B9,'例_計算'!$A$6:$T$65,10,FALSE)="本"),AND(D9="枚",VLOOKUP(B9,'例_計算'!$A$6:$T$65,10,FALSE)="枚"),D9="理論kg",D9="実測kg",D9="材積m3",D9="面積m2"))),"保留：単位",IF(NOT(AND(VLOOKUP(B9,'例_計算'!$A$6:$T$65,8,FALSE)="加工品",VLOOKUP(B9,'例_計算'!$A$6:$T$65,18,FALSE)="入力OK",OR(C9="",AND(VLOOKUP(C9,'例_計算'!$A$6:$T$65,8,FALSE)="加工品",VLOOKUP(C9,'例_計算'!$A$6:$T$65,18,FALSE)="入力OK")))),"保留：生成記録",IF(NOT(AND(VLOOKUP(VLOOKUP(B9,'例_計算'!$A$6:$T$65,7,FALSE),'例_照合'!$A$6:$K$35,11,FALSE)="一致（数量のみ）",OR(C9="",VLOOKUP(VLOOKUP(C9,'例_計算'!$A$6:$T$65,7,FALSE),'例_照合'!$A$6:$K$35,11,FALSE)="一致（数量のみ）"))),"保留：数量差分",IF(OR(NOT(ISNUMBER(I9)),I9&lt;=0,AND(D9="実測kg",M9="")),"保留：計量・根拠",IF(NOT(AND(ISNUMBER(F9),F9&gt;=0,F9&lt;=6,MOD(F9,1)=0,OR(AND(D9&lt;&gt;"本",D9&lt;&gt;"枚"),F9=0))),"保留：丸め",IF(OR(G9&lt;&gt;"確認済",H9=""),"保留：納品確認","照合可（候補）")))))))),"保留：ID等"))</x:f>
      </x:c>
      <x:c r="M9" s="21"/>
      <x:c r="N9" s="21"/>
    </x:row>
    <x:row r="10" ht="38" customHeight="1">
      <x:c r="A10" s="20"/>
      <x:c r="B10" s="20"/>
      <x:c r="C10" s="20"/>
      <x:c r="D10" s="20"/>
      <x:c r="E10" s="20"/>
      <x:c r="F10" s="20"/>
      <x:c r="G10" s="20"/>
      <x:c r="H10" s="20"/>
      <x:c r="I10" s="28" t="str">
        <x:f>IF(A10="","",IFERROR(IF(OR(AND(D10="理論kg",ISNUMBER(VLOOKUP(B10,'例_計算'!$A$6:$T$65,12,FALSE)),OR(C10="",ISNUMBER(VLOOKUP(C10,'例_計算'!$A$6:$T$65,12,FALSE)))),AND(D10="実測kg",ISNUMBER(VLOOKUP(B10,'例_計算'!$A$6:$T$65,13,FALSE)),OR(C10="",ISNUMBER(VLOOKUP(C10,'例_計算'!$A$6:$T$65,13,FALSE)))),AND(D10="材積m3",ISNUMBER(VLOOKUP(B10,'例_計算'!$A$6:$T$65,14,FALSE)),OR(C10="",ISNUMBER(VLOOKUP(C10,'例_計算'!$A$6:$T$65,14,FALSE)))),AND(D10="面積m2",ISNUMBER(VLOOKUP(B10,'例_計算'!$A$6:$T$65,15,FALSE)),OR(C10="",ISNUMBER(VLOOKUP(C10,'例_計算'!$A$6:$T$65,15,FALSE)))),AND(D10="本",ISNUMBER(VLOOKUP(B10,'例_計算'!$A$6:$T$65,9,FALSE)),OR(C10="",ISNUMBER(VLOOKUP(C10,'例_計算'!$A$6:$T$65,9,FALSE)))),AND(D10="枚",ISNUMBER(VLOOKUP(B10,'例_計算'!$A$6:$T$65,9,FALSE)),OR(C10="",ISNUMBER(VLOOKUP(C10,'例_計算'!$A$6:$T$65,9,FALSE))))),IF(D10="理論kg",VLOOKUP(B10,'例_計算'!$A$6:$T$65,12,FALSE)+IF(C10="",0,VLOOKUP(C10,'例_計算'!$A$6:$T$65,12,FALSE)),IF(D10="実測kg",VLOOKUP(B10,'例_計算'!$A$6:$T$65,13,FALSE)+IF(C10="",0,VLOOKUP(C10,'例_計算'!$A$6:$T$65,13,FALSE)),IF(D10="材積m3",VLOOKUP(B10,'例_計算'!$A$6:$T$65,14,FALSE)+IF(C10="",0,VLOOKUP(C10,'例_計算'!$A$6:$T$65,14,FALSE)),IF(D10="面積m2",VLOOKUP(B10,'例_計算'!$A$6:$T$65,15,FALSE)+IF(C10="",0,VLOOKUP(C10,'例_計算'!$A$6:$T$65,15,FALSE)),IF(D10="本",VLOOKUP(B10,'例_計算'!$A$6:$T$65,9,FALSE)+IF(C10="",0,VLOOKUP(C10,'例_計算'!$A$6:$T$65,9,FALSE)),IF(D10="枚",VLOOKUP(B10,'例_計算'!$A$6:$T$65,9,FALSE)+IF(C10="",0,VLOOKUP(C10,'例_計算'!$A$6:$T$65,9,FALSE)),"")))))),""),""))</x:f>
      </x:c>
      <x:c r="J10" s="54" t="str">
        <x:f>IF(A10="","",IF(L10="照合可（候補）",ROUND(I10,F10),""))</x:f>
      </x:c>
      <x:c r="K10" s="18" t="str">
        <x:f>IF(A10="","",IFERROR(IF(AND(AND(COUNTIF('例_計算'!$A$6:$A$65,B10)=1,OR(C10="",AND(COUNTIF('例_計算'!$A$6:$A$65,C10)=1,B10&lt;&gt;C10))),OR(C10="",AND(VLOOKUP(B10,'例_計算'!$A$6:$T$65,2,FALSE)=VLOOKUP(C10,'例_計算'!$A$6:$T$65,2,FALSE),VLOOKUP(B10,'例_計算'!$A$6:$T$65,10,FALSE)=VLOOKUP(C10,'例_計算'!$A$6:$T$65,10,FALSE)))),VLOOKUP(B10,'例_計算'!$A$6:$T$65,9,FALSE)+IF(C10="",0,VLOOKUP(C10,'例_計算'!$A$6:$T$65,9,FALSE)),""),""))</x:f>
      </x:c>
      <x:c r="L10" s="18" t="str">
        <x:f>IF(A10="","",IFERROR(IF(NOT(AND(COUNTIF('例_計算'!$A$6:$A$65,B10)=1,OR(C10="",AND(COUNTIF('例_計算'!$A$6:$A$65,C10)=1,B10&lt;&gt;C10)))),"保留：ID",IF(NOT(OR(C10="",AND(VLOOKUP(B10,'例_計算'!$A$6:$T$65,2,FALSE)=VLOOKUP(C10,'例_計算'!$A$6:$T$65,2,FALSE),VLOOKUP(B10,'例_計算'!$A$6:$T$65,10,FALSE)=VLOOKUP(C10,'例_計算'!$A$6:$T$65,10,FALSE)))),"保留：品目混在",IF(NOT(AND(E10=IF(OR(D10="理論kg",D10="実測kg"),"kg",IF(D10="材積m3","m3",IF(D10="面積m2","m2",D10))),VLOOKUP(B10,'例_計算'!$A$6:$T$65,16,FALSE)=E10,OR(C10="",VLOOKUP(C10,'例_計算'!$A$6:$T$65,16,FALSE)=E10),OR(AND(D10="本",VLOOKUP(B10,'例_計算'!$A$6:$T$65,10,FALSE)="本"),AND(D10="枚",VLOOKUP(B10,'例_計算'!$A$6:$T$65,10,FALSE)="枚"),D10="理論kg",D10="実測kg",D10="材積m3",D10="面積m2"))),"保留：単位",IF(NOT(AND(VLOOKUP(B10,'例_計算'!$A$6:$T$65,8,FALSE)="加工品",VLOOKUP(B10,'例_計算'!$A$6:$T$65,18,FALSE)="入力OK",OR(C10="",AND(VLOOKUP(C10,'例_計算'!$A$6:$T$65,8,FALSE)="加工品",VLOOKUP(C10,'例_計算'!$A$6:$T$65,18,FALSE)="入力OK")))),"保留：生成記録",IF(NOT(AND(VLOOKUP(VLOOKUP(B10,'例_計算'!$A$6:$T$65,7,FALSE),'例_照合'!$A$6:$K$35,11,FALSE)="一致（数量のみ）",OR(C10="",VLOOKUP(VLOOKUP(C10,'例_計算'!$A$6:$T$65,7,FALSE),'例_照合'!$A$6:$K$35,11,FALSE)="一致（数量のみ）"))),"保留：数量差分",IF(OR(NOT(ISNUMBER(I10)),I10&lt;=0,AND(D10="実測kg",M10="")),"保留：計量・根拠",IF(NOT(AND(ISNUMBER(F10),F10&gt;=0,F10&lt;=6,MOD(F10,1)=0,OR(AND(D10&lt;&gt;"本",D10&lt;&gt;"枚"),F10=0))),"保留：丸め",IF(OR(G10&lt;&gt;"確認済",H10=""),"保留：納品確認","照合可（候補）")))))))),"保留：ID等"))</x:f>
      </x:c>
      <x:c r="M10" s="20"/>
      <x:c r="N10" s="20"/>
    </x:row>
    <x:row r="11" ht="38" customHeight="1">
      <x:c r="A11" s="21"/>
      <x:c r="B11" s="21"/>
      <x:c r="C11" s="21"/>
      <x:c r="D11" s="21"/>
      <x:c r="E11" s="21"/>
      <x:c r="F11" s="21"/>
      <x:c r="G11" s="21"/>
      <x:c r="H11" s="21"/>
      <x:c r="I11" s="29" t="str">
        <x:f>IF(A11="","",IFERROR(IF(OR(AND(D11="理論kg",ISNUMBER(VLOOKUP(B11,'例_計算'!$A$6:$T$65,12,FALSE)),OR(C11="",ISNUMBER(VLOOKUP(C11,'例_計算'!$A$6:$T$65,12,FALSE)))),AND(D11="実測kg",ISNUMBER(VLOOKUP(B11,'例_計算'!$A$6:$T$65,13,FALSE)),OR(C11="",ISNUMBER(VLOOKUP(C11,'例_計算'!$A$6:$T$65,13,FALSE)))),AND(D11="材積m3",ISNUMBER(VLOOKUP(B11,'例_計算'!$A$6:$T$65,14,FALSE)),OR(C11="",ISNUMBER(VLOOKUP(C11,'例_計算'!$A$6:$T$65,14,FALSE)))),AND(D11="面積m2",ISNUMBER(VLOOKUP(B11,'例_計算'!$A$6:$T$65,15,FALSE)),OR(C11="",ISNUMBER(VLOOKUP(C11,'例_計算'!$A$6:$T$65,15,FALSE)))),AND(D11="本",ISNUMBER(VLOOKUP(B11,'例_計算'!$A$6:$T$65,9,FALSE)),OR(C11="",ISNUMBER(VLOOKUP(C11,'例_計算'!$A$6:$T$65,9,FALSE)))),AND(D11="枚",ISNUMBER(VLOOKUP(B11,'例_計算'!$A$6:$T$65,9,FALSE)),OR(C11="",ISNUMBER(VLOOKUP(C11,'例_計算'!$A$6:$T$65,9,FALSE))))),IF(D11="理論kg",VLOOKUP(B11,'例_計算'!$A$6:$T$65,12,FALSE)+IF(C11="",0,VLOOKUP(C11,'例_計算'!$A$6:$T$65,12,FALSE)),IF(D11="実測kg",VLOOKUP(B11,'例_計算'!$A$6:$T$65,13,FALSE)+IF(C11="",0,VLOOKUP(C11,'例_計算'!$A$6:$T$65,13,FALSE)),IF(D11="材積m3",VLOOKUP(B11,'例_計算'!$A$6:$T$65,14,FALSE)+IF(C11="",0,VLOOKUP(C11,'例_計算'!$A$6:$T$65,14,FALSE)),IF(D11="面積m2",VLOOKUP(B11,'例_計算'!$A$6:$T$65,15,FALSE)+IF(C11="",0,VLOOKUP(C11,'例_計算'!$A$6:$T$65,15,FALSE)),IF(D11="本",VLOOKUP(B11,'例_計算'!$A$6:$T$65,9,FALSE)+IF(C11="",0,VLOOKUP(C11,'例_計算'!$A$6:$T$65,9,FALSE)),IF(D11="枚",VLOOKUP(B11,'例_計算'!$A$6:$T$65,9,FALSE)+IF(C11="",0,VLOOKUP(C11,'例_計算'!$A$6:$T$65,9,FALSE)),"")))))),""),""))</x:f>
      </x:c>
      <x:c r="J11" s="55" t="str">
        <x:f>IF(A11="","",IF(L11="照合可（候補）",ROUND(I11,F11),""))</x:f>
      </x:c>
      <x:c r="K11" s="4" t="str">
        <x:f>IF(A11="","",IFERROR(IF(AND(AND(COUNTIF('例_計算'!$A$6:$A$65,B11)=1,OR(C11="",AND(COUNTIF('例_計算'!$A$6:$A$65,C11)=1,B11&lt;&gt;C11))),OR(C11="",AND(VLOOKUP(B11,'例_計算'!$A$6:$T$65,2,FALSE)=VLOOKUP(C11,'例_計算'!$A$6:$T$65,2,FALSE),VLOOKUP(B11,'例_計算'!$A$6:$T$65,10,FALSE)=VLOOKUP(C11,'例_計算'!$A$6:$T$65,10,FALSE)))),VLOOKUP(B11,'例_計算'!$A$6:$T$65,9,FALSE)+IF(C11="",0,VLOOKUP(C11,'例_計算'!$A$6:$T$65,9,FALSE)),""),""))</x:f>
      </x:c>
      <x:c r="L11" s="4" t="str">
        <x:f>IF(A11="","",IFERROR(IF(NOT(AND(COUNTIF('例_計算'!$A$6:$A$65,B11)=1,OR(C11="",AND(COUNTIF('例_計算'!$A$6:$A$65,C11)=1,B11&lt;&gt;C11)))),"保留：ID",IF(NOT(OR(C11="",AND(VLOOKUP(B11,'例_計算'!$A$6:$T$65,2,FALSE)=VLOOKUP(C11,'例_計算'!$A$6:$T$65,2,FALSE),VLOOKUP(B11,'例_計算'!$A$6:$T$65,10,FALSE)=VLOOKUP(C11,'例_計算'!$A$6:$T$65,10,FALSE)))),"保留：品目混在",IF(NOT(AND(E11=IF(OR(D11="理論kg",D11="実測kg"),"kg",IF(D11="材積m3","m3",IF(D11="面積m2","m2",D11))),VLOOKUP(B11,'例_計算'!$A$6:$T$65,16,FALSE)=E11,OR(C11="",VLOOKUP(C11,'例_計算'!$A$6:$T$65,16,FALSE)=E11),OR(AND(D11="本",VLOOKUP(B11,'例_計算'!$A$6:$T$65,10,FALSE)="本"),AND(D11="枚",VLOOKUP(B11,'例_計算'!$A$6:$T$65,10,FALSE)="枚"),D11="理論kg",D11="実測kg",D11="材積m3",D11="面積m2"))),"保留：単位",IF(NOT(AND(VLOOKUP(B11,'例_計算'!$A$6:$T$65,8,FALSE)="加工品",VLOOKUP(B11,'例_計算'!$A$6:$T$65,18,FALSE)="入力OK",OR(C11="",AND(VLOOKUP(C11,'例_計算'!$A$6:$T$65,8,FALSE)="加工品",VLOOKUP(C11,'例_計算'!$A$6:$T$65,18,FALSE)="入力OK")))),"保留：生成記録",IF(NOT(AND(VLOOKUP(VLOOKUP(B11,'例_計算'!$A$6:$T$65,7,FALSE),'例_照合'!$A$6:$K$35,11,FALSE)="一致（数量のみ）",OR(C11="",VLOOKUP(VLOOKUP(C11,'例_計算'!$A$6:$T$65,7,FALSE),'例_照合'!$A$6:$K$35,11,FALSE)="一致（数量のみ）"))),"保留：数量差分",IF(OR(NOT(ISNUMBER(I11)),I11&lt;=0,AND(D11="実測kg",M11="")),"保留：計量・根拠",IF(NOT(AND(ISNUMBER(F11),F11&gt;=0,F11&lt;=6,MOD(F11,1)=0,OR(AND(D11&lt;&gt;"本",D11&lt;&gt;"枚"),F11=0))),"保留：丸め",IF(OR(G11&lt;&gt;"確認済",H11=""),"保留：納品確認","照合可（候補）")))))))),"保留：ID等"))</x:f>
      </x:c>
      <x:c r="M11" s="21"/>
      <x:c r="N11" s="21"/>
    </x:row>
    <x:row r="12" ht="38" customHeight="1">
      <x:c r="A12" s="20"/>
      <x:c r="B12" s="20"/>
      <x:c r="C12" s="20"/>
      <x:c r="D12" s="20"/>
      <x:c r="E12" s="20"/>
      <x:c r="F12" s="20"/>
      <x:c r="G12" s="20"/>
      <x:c r="H12" s="20"/>
      <x:c r="I12" s="28" t="str">
        <x:f>IF(A12="","",IFERROR(IF(OR(AND(D12="理論kg",ISNUMBER(VLOOKUP(B12,'例_計算'!$A$6:$T$65,12,FALSE)),OR(C12="",ISNUMBER(VLOOKUP(C12,'例_計算'!$A$6:$T$65,12,FALSE)))),AND(D12="実測kg",ISNUMBER(VLOOKUP(B12,'例_計算'!$A$6:$T$65,13,FALSE)),OR(C12="",ISNUMBER(VLOOKUP(C12,'例_計算'!$A$6:$T$65,13,FALSE)))),AND(D12="材積m3",ISNUMBER(VLOOKUP(B12,'例_計算'!$A$6:$T$65,14,FALSE)),OR(C12="",ISNUMBER(VLOOKUP(C12,'例_計算'!$A$6:$T$65,14,FALSE)))),AND(D12="面積m2",ISNUMBER(VLOOKUP(B12,'例_計算'!$A$6:$T$65,15,FALSE)),OR(C12="",ISNUMBER(VLOOKUP(C12,'例_計算'!$A$6:$T$65,15,FALSE)))),AND(D12="本",ISNUMBER(VLOOKUP(B12,'例_計算'!$A$6:$T$65,9,FALSE)),OR(C12="",ISNUMBER(VLOOKUP(C12,'例_計算'!$A$6:$T$65,9,FALSE)))),AND(D12="枚",ISNUMBER(VLOOKUP(B12,'例_計算'!$A$6:$T$65,9,FALSE)),OR(C12="",ISNUMBER(VLOOKUP(C12,'例_計算'!$A$6:$T$65,9,FALSE))))),IF(D12="理論kg",VLOOKUP(B12,'例_計算'!$A$6:$T$65,12,FALSE)+IF(C12="",0,VLOOKUP(C12,'例_計算'!$A$6:$T$65,12,FALSE)),IF(D12="実測kg",VLOOKUP(B12,'例_計算'!$A$6:$T$65,13,FALSE)+IF(C12="",0,VLOOKUP(C12,'例_計算'!$A$6:$T$65,13,FALSE)),IF(D12="材積m3",VLOOKUP(B12,'例_計算'!$A$6:$T$65,14,FALSE)+IF(C12="",0,VLOOKUP(C12,'例_計算'!$A$6:$T$65,14,FALSE)),IF(D12="面積m2",VLOOKUP(B12,'例_計算'!$A$6:$T$65,15,FALSE)+IF(C12="",0,VLOOKUP(C12,'例_計算'!$A$6:$T$65,15,FALSE)),IF(D12="本",VLOOKUP(B12,'例_計算'!$A$6:$T$65,9,FALSE)+IF(C12="",0,VLOOKUP(C12,'例_計算'!$A$6:$T$65,9,FALSE)),IF(D12="枚",VLOOKUP(B12,'例_計算'!$A$6:$T$65,9,FALSE)+IF(C12="",0,VLOOKUP(C12,'例_計算'!$A$6:$T$65,9,FALSE)),"")))))),""),""))</x:f>
      </x:c>
      <x:c r="J12" s="54" t="str">
        <x:f>IF(A12="","",IF(L12="照合可（候補）",ROUND(I12,F12),""))</x:f>
      </x:c>
      <x:c r="K12" s="18" t="str">
        <x:f>IF(A12="","",IFERROR(IF(AND(AND(COUNTIF('例_計算'!$A$6:$A$65,B12)=1,OR(C12="",AND(COUNTIF('例_計算'!$A$6:$A$65,C12)=1,B12&lt;&gt;C12))),OR(C12="",AND(VLOOKUP(B12,'例_計算'!$A$6:$T$65,2,FALSE)=VLOOKUP(C12,'例_計算'!$A$6:$T$65,2,FALSE),VLOOKUP(B12,'例_計算'!$A$6:$T$65,10,FALSE)=VLOOKUP(C12,'例_計算'!$A$6:$T$65,10,FALSE)))),VLOOKUP(B12,'例_計算'!$A$6:$T$65,9,FALSE)+IF(C12="",0,VLOOKUP(C12,'例_計算'!$A$6:$T$65,9,FALSE)),""),""))</x:f>
      </x:c>
      <x:c r="L12" s="18" t="str">
        <x:f>IF(A12="","",IFERROR(IF(NOT(AND(COUNTIF('例_計算'!$A$6:$A$65,B12)=1,OR(C12="",AND(COUNTIF('例_計算'!$A$6:$A$65,C12)=1,B12&lt;&gt;C12)))),"保留：ID",IF(NOT(OR(C12="",AND(VLOOKUP(B12,'例_計算'!$A$6:$T$65,2,FALSE)=VLOOKUP(C12,'例_計算'!$A$6:$T$65,2,FALSE),VLOOKUP(B12,'例_計算'!$A$6:$T$65,10,FALSE)=VLOOKUP(C12,'例_計算'!$A$6:$T$65,10,FALSE)))),"保留：品目混在",IF(NOT(AND(E12=IF(OR(D12="理論kg",D12="実測kg"),"kg",IF(D12="材積m3","m3",IF(D12="面積m2","m2",D12))),VLOOKUP(B12,'例_計算'!$A$6:$T$65,16,FALSE)=E12,OR(C12="",VLOOKUP(C12,'例_計算'!$A$6:$T$65,16,FALSE)=E12),OR(AND(D12="本",VLOOKUP(B12,'例_計算'!$A$6:$T$65,10,FALSE)="本"),AND(D12="枚",VLOOKUP(B12,'例_計算'!$A$6:$T$65,10,FALSE)="枚"),D12="理論kg",D12="実測kg",D12="材積m3",D12="面積m2"))),"保留：単位",IF(NOT(AND(VLOOKUP(B12,'例_計算'!$A$6:$T$65,8,FALSE)="加工品",VLOOKUP(B12,'例_計算'!$A$6:$T$65,18,FALSE)="入力OK",OR(C12="",AND(VLOOKUP(C12,'例_計算'!$A$6:$T$65,8,FALSE)="加工品",VLOOKUP(C12,'例_計算'!$A$6:$T$65,18,FALSE)="入力OK")))),"保留：生成記録",IF(NOT(AND(VLOOKUP(VLOOKUP(B12,'例_計算'!$A$6:$T$65,7,FALSE),'例_照合'!$A$6:$K$35,11,FALSE)="一致（数量のみ）",OR(C12="",VLOOKUP(VLOOKUP(C12,'例_計算'!$A$6:$T$65,7,FALSE),'例_照合'!$A$6:$K$35,11,FALSE)="一致（数量のみ）"))),"保留：数量差分",IF(OR(NOT(ISNUMBER(I12)),I12&lt;=0,AND(D12="実測kg",M12="")),"保留：計量・根拠",IF(NOT(AND(ISNUMBER(F12),F12&gt;=0,F12&lt;=6,MOD(F12,1)=0,OR(AND(D12&lt;&gt;"本",D12&lt;&gt;"枚"),F12=0))),"保留：丸め",IF(OR(G12&lt;&gt;"確認済",H12=""),"保留：納品確認","照合可（候補）")))))))),"保留：ID等"))</x:f>
      </x:c>
      <x:c r="M12" s="20"/>
      <x:c r="N12" s="20"/>
    </x:row>
    <x:row r="13" ht="38" customHeight="1">
      <x:c r="A13" s="21"/>
      <x:c r="B13" s="21"/>
      <x:c r="C13" s="21"/>
      <x:c r="D13" s="21"/>
      <x:c r="E13" s="21"/>
      <x:c r="F13" s="21"/>
      <x:c r="G13" s="21"/>
      <x:c r="H13" s="21"/>
      <x:c r="I13" s="29" t="str">
        <x:f>IF(A13="","",IFERROR(IF(OR(AND(D13="理論kg",ISNUMBER(VLOOKUP(B13,'例_計算'!$A$6:$T$65,12,FALSE)),OR(C13="",ISNUMBER(VLOOKUP(C13,'例_計算'!$A$6:$T$65,12,FALSE)))),AND(D13="実測kg",ISNUMBER(VLOOKUP(B13,'例_計算'!$A$6:$T$65,13,FALSE)),OR(C13="",ISNUMBER(VLOOKUP(C13,'例_計算'!$A$6:$T$65,13,FALSE)))),AND(D13="材積m3",ISNUMBER(VLOOKUP(B13,'例_計算'!$A$6:$T$65,14,FALSE)),OR(C13="",ISNUMBER(VLOOKUP(C13,'例_計算'!$A$6:$T$65,14,FALSE)))),AND(D13="面積m2",ISNUMBER(VLOOKUP(B13,'例_計算'!$A$6:$T$65,15,FALSE)),OR(C13="",ISNUMBER(VLOOKUP(C13,'例_計算'!$A$6:$T$65,15,FALSE)))),AND(D13="本",ISNUMBER(VLOOKUP(B13,'例_計算'!$A$6:$T$65,9,FALSE)),OR(C13="",ISNUMBER(VLOOKUP(C13,'例_計算'!$A$6:$T$65,9,FALSE)))),AND(D13="枚",ISNUMBER(VLOOKUP(B13,'例_計算'!$A$6:$T$65,9,FALSE)),OR(C13="",ISNUMBER(VLOOKUP(C13,'例_計算'!$A$6:$T$65,9,FALSE))))),IF(D13="理論kg",VLOOKUP(B13,'例_計算'!$A$6:$T$65,12,FALSE)+IF(C13="",0,VLOOKUP(C13,'例_計算'!$A$6:$T$65,12,FALSE)),IF(D13="実測kg",VLOOKUP(B13,'例_計算'!$A$6:$T$65,13,FALSE)+IF(C13="",0,VLOOKUP(C13,'例_計算'!$A$6:$T$65,13,FALSE)),IF(D13="材積m3",VLOOKUP(B13,'例_計算'!$A$6:$T$65,14,FALSE)+IF(C13="",0,VLOOKUP(C13,'例_計算'!$A$6:$T$65,14,FALSE)),IF(D13="面積m2",VLOOKUP(B13,'例_計算'!$A$6:$T$65,15,FALSE)+IF(C13="",0,VLOOKUP(C13,'例_計算'!$A$6:$T$65,15,FALSE)),IF(D13="本",VLOOKUP(B13,'例_計算'!$A$6:$T$65,9,FALSE)+IF(C13="",0,VLOOKUP(C13,'例_計算'!$A$6:$T$65,9,FALSE)),IF(D13="枚",VLOOKUP(B13,'例_計算'!$A$6:$T$65,9,FALSE)+IF(C13="",0,VLOOKUP(C13,'例_計算'!$A$6:$T$65,9,FALSE)),"")))))),""),""))</x:f>
      </x:c>
      <x:c r="J13" s="55" t="str">
        <x:f>IF(A13="","",IF(L13="照合可（候補）",ROUND(I13,F13),""))</x:f>
      </x:c>
      <x:c r="K13" s="4" t="str">
        <x:f>IF(A13="","",IFERROR(IF(AND(AND(COUNTIF('例_計算'!$A$6:$A$65,B13)=1,OR(C13="",AND(COUNTIF('例_計算'!$A$6:$A$65,C13)=1,B13&lt;&gt;C13))),OR(C13="",AND(VLOOKUP(B13,'例_計算'!$A$6:$T$65,2,FALSE)=VLOOKUP(C13,'例_計算'!$A$6:$T$65,2,FALSE),VLOOKUP(B13,'例_計算'!$A$6:$T$65,10,FALSE)=VLOOKUP(C13,'例_計算'!$A$6:$T$65,10,FALSE)))),VLOOKUP(B13,'例_計算'!$A$6:$T$65,9,FALSE)+IF(C13="",0,VLOOKUP(C13,'例_計算'!$A$6:$T$65,9,FALSE)),""),""))</x:f>
      </x:c>
      <x:c r="L13" s="4" t="str">
        <x:f>IF(A13="","",IFERROR(IF(NOT(AND(COUNTIF('例_計算'!$A$6:$A$65,B13)=1,OR(C13="",AND(COUNTIF('例_計算'!$A$6:$A$65,C13)=1,B13&lt;&gt;C13)))),"保留：ID",IF(NOT(OR(C13="",AND(VLOOKUP(B13,'例_計算'!$A$6:$T$65,2,FALSE)=VLOOKUP(C13,'例_計算'!$A$6:$T$65,2,FALSE),VLOOKUP(B13,'例_計算'!$A$6:$T$65,10,FALSE)=VLOOKUP(C13,'例_計算'!$A$6:$T$65,10,FALSE)))),"保留：品目混在",IF(NOT(AND(E13=IF(OR(D13="理論kg",D13="実測kg"),"kg",IF(D13="材積m3","m3",IF(D13="面積m2","m2",D13))),VLOOKUP(B13,'例_計算'!$A$6:$T$65,16,FALSE)=E13,OR(C13="",VLOOKUP(C13,'例_計算'!$A$6:$T$65,16,FALSE)=E13),OR(AND(D13="本",VLOOKUP(B13,'例_計算'!$A$6:$T$65,10,FALSE)="本"),AND(D13="枚",VLOOKUP(B13,'例_計算'!$A$6:$T$65,10,FALSE)="枚"),D13="理論kg",D13="実測kg",D13="材積m3",D13="面積m2"))),"保留：単位",IF(NOT(AND(VLOOKUP(B13,'例_計算'!$A$6:$T$65,8,FALSE)="加工品",VLOOKUP(B13,'例_計算'!$A$6:$T$65,18,FALSE)="入力OK",OR(C13="",AND(VLOOKUP(C13,'例_計算'!$A$6:$T$65,8,FALSE)="加工品",VLOOKUP(C13,'例_計算'!$A$6:$T$65,18,FALSE)="入力OK")))),"保留：生成記録",IF(NOT(AND(VLOOKUP(VLOOKUP(B13,'例_計算'!$A$6:$T$65,7,FALSE),'例_照合'!$A$6:$K$35,11,FALSE)="一致（数量のみ）",OR(C13="",VLOOKUP(VLOOKUP(C13,'例_計算'!$A$6:$T$65,7,FALSE),'例_照合'!$A$6:$K$35,11,FALSE)="一致（数量のみ）"))),"保留：数量差分",IF(OR(NOT(ISNUMBER(I13)),I13&lt;=0,AND(D13="実測kg",M13="")),"保留：計量・根拠",IF(NOT(AND(ISNUMBER(F13),F13&gt;=0,F13&lt;=6,MOD(F13,1)=0,OR(AND(D13&lt;&gt;"本",D13&lt;&gt;"枚"),F13=0))),"保留：丸め",IF(OR(G13&lt;&gt;"確認済",H13=""),"保留：納品確認","照合可（候補）")))))))),"保留：ID等"))</x:f>
      </x:c>
      <x:c r="M13" s="21"/>
      <x:c r="N13" s="21"/>
    </x:row>
    <x:row r="14" ht="38" customHeight="1">
      <x:c r="A14" s="20"/>
      <x:c r="B14" s="20"/>
      <x:c r="C14" s="20"/>
      <x:c r="D14" s="20"/>
      <x:c r="E14" s="20"/>
      <x:c r="F14" s="20"/>
      <x:c r="G14" s="20"/>
      <x:c r="H14" s="20"/>
      <x:c r="I14" s="28" t="str">
        <x:f>IF(A14="","",IFERROR(IF(OR(AND(D14="理論kg",ISNUMBER(VLOOKUP(B14,'例_計算'!$A$6:$T$65,12,FALSE)),OR(C14="",ISNUMBER(VLOOKUP(C14,'例_計算'!$A$6:$T$65,12,FALSE)))),AND(D14="実測kg",ISNUMBER(VLOOKUP(B14,'例_計算'!$A$6:$T$65,13,FALSE)),OR(C14="",ISNUMBER(VLOOKUP(C14,'例_計算'!$A$6:$T$65,13,FALSE)))),AND(D14="材積m3",ISNUMBER(VLOOKUP(B14,'例_計算'!$A$6:$T$65,14,FALSE)),OR(C14="",ISNUMBER(VLOOKUP(C14,'例_計算'!$A$6:$T$65,14,FALSE)))),AND(D14="面積m2",ISNUMBER(VLOOKUP(B14,'例_計算'!$A$6:$T$65,15,FALSE)),OR(C14="",ISNUMBER(VLOOKUP(C14,'例_計算'!$A$6:$T$65,15,FALSE)))),AND(D14="本",ISNUMBER(VLOOKUP(B14,'例_計算'!$A$6:$T$65,9,FALSE)),OR(C14="",ISNUMBER(VLOOKUP(C14,'例_計算'!$A$6:$T$65,9,FALSE)))),AND(D14="枚",ISNUMBER(VLOOKUP(B14,'例_計算'!$A$6:$T$65,9,FALSE)),OR(C14="",ISNUMBER(VLOOKUP(C14,'例_計算'!$A$6:$T$65,9,FALSE))))),IF(D14="理論kg",VLOOKUP(B14,'例_計算'!$A$6:$T$65,12,FALSE)+IF(C14="",0,VLOOKUP(C14,'例_計算'!$A$6:$T$65,12,FALSE)),IF(D14="実測kg",VLOOKUP(B14,'例_計算'!$A$6:$T$65,13,FALSE)+IF(C14="",0,VLOOKUP(C14,'例_計算'!$A$6:$T$65,13,FALSE)),IF(D14="材積m3",VLOOKUP(B14,'例_計算'!$A$6:$T$65,14,FALSE)+IF(C14="",0,VLOOKUP(C14,'例_計算'!$A$6:$T$65,14,FALSE)),IF(D14="面積m2",VLOOKUP(B14,'例_計算'!$A$6:$T$65,15,FALSE)+IF(C14="",0,VLOOKUP(C14,'例_計算'!$A$6:$T$65,15,FALSE)),IF(D14="本",VLOOKUP(B14,'例_計算'!$A$6:$T$65,9,FALSE)+IF(C14="",0,VLOOKUP(C14,'例_計算'!$A$6:$T$65,9,FALSE)),IF(D14="枚",VLOOKUP(B14,'例_計算'!$A$6:$T$65,9,FALSE)+IF(C14="",0,VLOOKUP(C14,'例_計算'!$A$6:$T$65,9,FALSE)),"")))))),""),""))</x:f>
      </x:c>
      <x:c r="J14" s="54" t="str">
        <x:f>IF(A14="","",IF(L14="照合可（候補）",ROUND(I14,F14),""))</x:f>
      </x:c>
      <x:c r="K14" s="18" t="str">
        <x:f>IF(A14="","",IFERROR(IF(AND(AND(COUNTIF('例_計算'!$A$6:$A$65,B14)=1,OR(C14="",AND(COUNTIF('例_計算'!$A$6:$A$65,C14)=1,B14&lt;&gt;C14))),OR(C14="",AND(VLOOKUP(B14,'例_計算'!$A$6:$T$65,2,FALSE)=VLOOKUP(C14,'例_計算'!$A$6:$T$65,2,FALSE),VLOOKUP(B14,'例_計算'!$A$6:$T$65,10,FALSE)=VLOOKUP(C14,'例_計算'!$A$6:$T$65,10,FALSE)))),VLOOKUP(B14,'例_計算'!$A$6:$T$65,9,FALSE)+IF(C14="",0,VLOOKUP(C14,'例_計算'!$A$6:$T$65,9,FALSE)),""),""))</x:f>
      </x:c>
      <x:c r="L14" s="18" t="str">
        <x:f>IF(A14="","",IFERROR(IF(NOT(AND(COUNTIF('例_計算'!$A$6:$A$65,B14)=1,OR(C14="",AND(COUNTIF('例_計算'!$A$6:$A$65,C14)=1,B14&lt;&gt;C14)))),"保留：ID",IF(NOT(OR(C14="",AND(VLOOKUP(B14,'例_計算'!$A$6:$T$65,2,FALSE)=VLOOKUP(C14,'例_計算'!$A$6:$T$65,2,FALSE),VLOOKUP(B14,'例_計算'!$A$6:$T$65,10,FALSE)=VLOOKUP(C14,'例_計算'!$A$6:$T$65,10,FALSE)))),"保留：品目混在",IF(NOT(AND(E14=IF(OR(D14="理論kg",D14="実測kg"),"kg",IF(D14="材積m3","m3",IF(D14="面積m2","m2",D14))),VLOOKUP(B14,'例_計算'!$A$6:$T$65,16,FALSE)=E14,OR(C14="",VLOOKUP(C14,'例_計算'!$A$6:$T$65,16,FALSE)=E14),OR(AND(D14="本",VLOOKUP(B14,'例_計算'!$A$6:$T$65,10,FALSE)="本"),AND(D14="枚",VLOOKUP(B14,'例_計算'!$A$6:$T$65,10,FALSE)="枚"),D14="理論kg",D14="実測kg",D14="材積m3",D14="面積m2"))),"保留：単位",IF(NOT(AND(VLOOKUP(B14,'例_計算'!$A$6:$T$65,8,FALSE)="加工品",VLOOKUP(B14,'例_計算'!$A$6:$T$65,18,FALSE)="入力OK",OR(C14="",AND(VLOOKUP(C14,'例_計算'!$A$6:$T$65,8,FALSE)="加工品",VLOOKUP(C14,'例_計算'!$A$6:$T$65,18,FALSE)="入力OK")))),"保留：生成記録",IF(NOT(AND(VLOOKUP(VLOOKUP(B14,'例_計算'!$A$6:$T$65,7,FALSE),'例_照合'!$A$6:$K$35,11,FALSE)="一致（数量のみ）",OR(C14="",VLOOKUP(VLOOKUP(C14,'例_計算'!$A$6:$T$65,7,FALSE),'例_照合'!$A$6:$K$35,11,FALSE)="一致（数量のみ）"))),"保留：数量差分",IF(OR(NOT(ISNUMBER(I14)),I14&lt;=0,AND(D14="実測kg",M14="")),"保留：計量・根拠",IF(NOT(AND(ISNUMBER(F14),F14&gt;=0,F14&lt;=6,MOD(F14,1)=0,OR(AND(D14&lt;&gt;"本",D14&lt;&gt;"枚"),F14=0))),"保留：丸め",IF(OR(G14&lt;&gt;"確認済",H14=""),"保留：納品確認","照合可（候補）")))))))),"保留：ID等"))</x:f>
      </x:c>
      <x:c r="M14" s="20"/>
      <x:c r="N14" s="20"/>
    </x:row>
    <x:row r="15" ht="38" customHeight="1">
      <x:c r="A15" s="21"/>
      <x:c r="B15" s="21"/>
      <x:c r="C15" s="21"/>
      <x:c r="D15" s="21"/>
      <x:c r="E15" s="21"/>
      <x:c r="F15" s="21"/>
      <x:c r="G15" s="21"/>
      <x:c r="H15" s="21"/>
      <x:c r="I15" s="29" t="str">
        <x:f>IF(A15="","",IFERROR(IF(OR(AND(D15="理論kg",ISNUMBER(VLOOKUP(B15,'例_計算'!$A$6:$T$65,12,FALSE)),OR(C15="",ISNUMBER(VLOOKUP(C15,'例_計算'!$A$6:$T$65,12,FALSE)))),AND(D15="実測kg",ISNUMBER(VLOOKUP(B15,'例_計算'!$A$6:$T$65,13,FALSE)),OR(C15="",ISNUMBER(VLOOKUP(C15,'例_計算'!$A$6:$T$65,13,FALSE)))),AND(D15="材積m3",ISNUMBER(VLOOKUP(B15,'例_計算'!$A$6:$T$65,14,FALSE)),OR(C15="",ISNUMBER(VLOOKUP(C15,'例_計算'!$A$6:$T$65,14,FALSE)))),AND(D15="面積m2",ISNUMBER(VLOOKUP(B15,'例_計算'!$A$6:$T$65,15,FALSE)),OR(C15="",ISNUMBER(VLOOKUP(C15,'例_計算'!$A$6:$T$65,15,FALSE)))),AND(D15="本",ISNUMBER(VLOOKUP(B15,'例_計算'!$A$6:$T$65,9,FALSE)),OR(C15="",ISNUMBER(VLOOKUP(C15,'例_計算'!$A$6:$T$65,9,FALSE)))),AND(D15="枚",ISNUMBER(VLOOKUP(B15,'例_計算'!$A$6:$T$65,9,FALSE)),OR(C15="",ISNUMBER(VLOOKUP(C15,'例_計算'!$A$6:$T$65,9,FALSE))))),IF(D15="理論kg",VLOOKUP(B15,'例_計算'!$A$6:$T$65,12,FALSE)+IF(C15="",0,VLOOKUP(C15,'例_計算'!$A$6:$T$65,12,FALSE)),IF(D15="実測kg",VLOOKUP(B15,'例_計算'!$A$6:$T$65,13,FALSE)+IF(C15="",0,VLOOKUP(C15,'例_計算'!$A$6:$T$65,13,FALSE)),IF(D15="材積m3",VLOOKUP(B15,'例_計算'!$A$6:$T$65,14,FALSE)+IF(C15="",0,VLOOKUP(C15,'例_計算'!$A$6:$T$65,14,FALSE)),IF(D15="面積m2",VLOOKUP(B15,'例_計算'!$A$6:$T$65,15,FALSE)+IF(C15="",0,VLOOKUP(C15,'例_計算'!$A$6:$T$65,15,FALSE)),IF(D15="本",VLOOKUP(B15,'例_計算'!$A$6:$T$65,9,FALSE)+IF(C15="",0,VLOOKUP(C15,'例_計算'!$A$6:$T$65,9,FALSE)),IF(D15="枚",VLOOKUP(B15,'例_計算'!$A$6:$T$65,9,FALSE)+IF(C15="",0,VLOOKUP(C15,'例_計算'!$A$6:$T$65,9,FALSE)),"")))))),""),""))</x:f>
      </x:c>
      <x:c r="J15" s="55" t="str">
        <x:f>IF(A15="","",IF(L15="照合可（候補）",ROUND(I15,F15),""))</x:f>
      </x:c>
      <x:c r="K15" s="4" t="str">
        <x:f>IF(A15="","",IFERROR(IF(AND(AND(COUNTIF('例_計算'!$A$6:$A$65,B15)=1,OR(C15="",AND(COUNTIF('例_計算'!$A$6:$A$65,C15)=1,B15&lt;&gt;C15))),OR(C15="",AND(VLOOKUP(B15,'例_計算'!$A$6:$T$65,2,FALSE)=VLOOKUP(C15,'例_計算'!$A$6:$T$65,2,FALSE),VLOOKUP(B15,'例_計算'!$A$6:$T$65,10,FALSE)=VLOOKUP(C15,'例_計算'!$A$6:$T$65,10,FALSE)))),VLOOKUP(B15,'例_計算'!$A$6:$T$65,9,FALSE)+IF(C15="",0,VLOOKUP(C15,'例_計算'!$A$6:$T$65,9,FALSE)),""),""))</x:f>
      </x:c>
      <x:c r="L15" s="4" t="str">
        <x:f>IF(A15="","",IFERROR(IF(NOT(AND(COUNTIF('例_計算'!$A$6:$A$65,B15)=1,OR(C15="",AND(COUNTIF('例_計算'!$A$6:$A$65,C15)=1,B15&lt;&gt;C15)))),"保留：ID",IF(NOT(OR(C15="",AND(VLOOKUP(B15,'例_計算'!$A$6:$T$65,2,FALSE)=VLOOKUP(C15,'例_計算'!$A$6:$T$65,2,FALSE),VLOOKUP(B15,'例_計算'!$A$6:$T$65,10,FALSE)=VLOOKUP(C15,'例_計算'!$A$6:$T$65,10,FALSE)))),"保留：品目混在",IF(NOT(AND(E15=IF(OR(D15="理論kg",D15="実測kg"),"kg",IF(D15="材積m3","m3",IF(D15="面積m2","m2",D15))),VLOOKUP(B15,'例_計算'!$A$6:$T$65,16,FALSE)=E15,OR(C15="",VLOOKUP(C15,'例_計算'!$A$6:$T$65,16,FALSE)=E15),OR(AND(D15="本",VLOOKUP(B15,'例_計算'!$A$6:$T$65,10,FALSE)="本"),AND(D15="枚",VLOOKUP(B15,'例_計算'!$A$6:$T$65,10,FALSE)="枚"),D15="理論kg",D15="実測kg",D15="材積m3",D15="面積m2"))),"保留：単位",IF(NOT(AND(VLOOKUP(B15,'例_計算'!$A$6:$T$65,8,FALSE)="加工品",VLOOKUP(B15,'例_計算'!$A$6:$T$65,18,FALSE)="入力OK",OR(C15="",AND(VLOOKUP(C15,'例_計算'!$A$6:$T$65,8,FALSE)="加工品",VLOOKUP(C15,'例_計算'!$A$6:$T$65,18,FALSE)="入力OK")))),"保留：生成記録",IF(NOT(AND(VLOOKUP(VLOOKUP(B15,'例_計算'!$A$6:$T$65,7,FALSE),'例_照合'!$A$6:$K$35,11,FALSE)="一致（数量のみ）",OR(C15="",VLOOKUP(VLOOKUP(C15,'例_計算'!$A$6:$T$65,7,FALSE),'例_照合'!$A$6:$K$35,11,FALSE)="一致（数量のみ）"))),"保留：数量差分",IF(OR(NOT(ISNUMBER(I15)),I15&lt;=0,AND(D15="実測kg",M15="")),"保留：計量・根拠",IF(NOT(AND(ISNUMBER(F15),F15&gt;=0,F15&lt;=6,MOD(F15,1)=0,OR(AND(D15&lt;&gt;"本",D15&lt;&gt;"枚"),F15=0))),"保留：丸め",IF(OR(G15&lt;&gt;"確認済",H15=""),"保留：納品確認","照合可（候補）")))))))),"保留：ID等"))</x:f>
      </x:c>
      <x:c r="M15" s="21"/>
      <x:c r="N15" s="21"/>
    </x:row>
    <x:row r="16" ht="38" customHeight="1">
      <x:c r="A16" s="20"/>
      <x:c r="B16" s="20"/>
      <x:c r="C16" s="20"/>
      <x:c r="D16" s="20"/>
      <x:c r="E16" s="20"/>
      <x:c r="F16" s="20"/>
      <x:c r="G16" s="20"/>
      <x:c r="H16" s="20"/>
      <x:c r="I16" s="28" t="str">
        <x:f>IF(A16="","",IFERROR(IF(OR(AND(D16="理論kg",ISNUMBER(VLOOKUP(B16,'例_計算'!$A$6:$T$65,12,FALSE)),OR(C16="",ISNUMBER(VLOOKUP(C16,'例_計算'!$A$6:$T$65,12,FALSE)))),AND(D16="実測kg",ISNUMBER(VLOOKUP(B16,'例_計算'!$A$6:$T$65,13,FALSE)),OR(C16="",ISNUMBER(VLOOKUP(C16,'例_計算'!$A$6:$T$65,13,FALSE)))),AND(D16="材積m3",ISNUMBER(VLOOKUP(B16,'例_計算'!$A$6:$T$65,14,FALSE)),OR(C16="",ISNUMBER(VLOOKUP(C16,'例_計算'!$A$6:$T$65,14,FALSE)))),AND(D16="面積m2",ISNUMBER(VLOOKUP(B16,'例_計算'!$A$6:$T$65,15,FALSE)),OR(C16="",ISNUMBER(VLOOKUP(C16,'例_計算'!$A$6:$T$65,15,FALSE)))),AND(D16="本",ISNUMBER(VLOOKUP(B16,'例_計算'!$A$6:$T$65,9,FALSE)),OR(C16="",ISNUMBER(VLOOKUP(C16,'例_計算'!$A$6:$T$65,9,FALSE)))),AND(D16="枚",ISNUMBER(VLOOKUP(B16,'例_計算'!$A$6:$T$65,9,FALSE)),OR(C16="",ISNUMBER(VLOOKUP(C16,'例_計算'!$A$6:$T$65,9,FALSE))))),IF(D16="理論kg",VLOOKUP(B16,'例_計算'!$A$6:$T$65,12,FALSE)+IF(C16="",0,VLOOKUP(C16,'例_計算'!$A$6:$T$65,12,FALSE)),IF(D16="実測kg",VLOOKUP(B16,'例_計算'!$A$6:$T$65,13,FALSE)+IF(C16="",0,VLOOKUP(C16,'例_計算'!$A$6:$T$65,13,FALSE)),IF(D16="材積m3",VLOOKUP(B16,'例_計算'!$A$6:$T$65,14,FALSE)+IF(C16="",0,VLOOKUP(C16,'例_計算'!$A$6:$T$65,14,FALSE)),IF(D16="面積m2",VLOOKUP(B16,'例_計算'!$A$6:$T$65,15,FALSE)+IF(C16="",0,VLOOKUP(C16,'例_計算'!$A$6:$T$65,15,FALSE)),IF(D16="本",VLOOKUP(B16,'例_計算'!$A$6:$T$65,9,FALSE)+IF(C16="",0,VLOOKUP(C16,'例_計算'!$A$6:$T$65,9,FALSE)),IF(D16="枚",VLOOKUP(B16,'例_計算'!$A$6:$T$65,9,FALSE)+IF(C16="",0,VLOOKUP(C16,'例_計算'!$A$6:$T$65,9,FALSE)),"")))))),""),""))</x:f>
      </x:c>
      <x:c r="J16" s="54" t="str">
        <x:f>IF(A16="","",IF(L16="照合可（候補）",ROUND(I16,F16),""))</x:f>
      </x:c>
      <x:c r="K16" s="18" t="str">
        <x:f>IF(A16="","",IFERROR(IF(AND(AND(COUNTIF('例_計算'!$A$6:$A$65,B16)=1,OR(C16="",AND(COUNTIF('例_計算'!$A$6:$A$65,C16)=1,B16&lt;&gt;C16))),OR(C16="",AND(VLOOKUP(B16,'例_計算'!$A$6:$T$65,2,FALSE)=VLOOKUP(C16,'例_計算'!$A$6:$T$65,2,FALSE),VLOOKUP(B16,'例_計算'!$A$6:$T$65,10,FALSE)=VLOOKUP(C16,'例_計算'!$A$6:$T$65,10,FALSE)))),VLOOKUP(B16,'例_計算'!$A$6:$T$65,9,FALSE)+IF(C16="",0,VLOOKUP(C16,'例_計算'!$A$6:$T$65,9,FALSE)),""),""))</x:f>
      </x:c>
      <x:c r="L16" s="18" t="str">
        <x:f>IF(A16="","",IFERROR(IF(NOT(AND(COUNTIF('例_計算'!$A$6:$A$65,B16)=1,OR(C16="",AND(COUNTIF('例_計算'!$A$6:$A$65,C16)=1,B16&lt;&gt;C16)))),"保留：ID",IF(NOT(OR(C16="",AND(VLOOKUP(B16,'例_計算'!$A$6:$T$65,2,FALSE)=VLOOKUP(C16,'例_計算'!$A$6:$T$65,2,FALSE),VLOOKUP(B16,'例_計算'!$A$6:$T$65,10,FALSE)=VLOOKUP(C16,'例_計算'!$A$6:$T$65,10,FALSE)))),"保留：品目混在",IF(NOT(AND(E16=IF(OR(D16="理論kg",D16="実測kg"),"kg",IF(D16="材積m3","m3",IF(D16="面積m2","m2",D16))),VLOOKUP(B16,'例_計算'!$A$6:$T$65,16,FALSE)=E16,OR(C16="",VLOOKUP(C16,'例_計算'!$A$6:$T$65,16,FALSE)=E16),OR(AND(D16="本",VLOOKUP(B16,'例_計算'!$A$6:$T$65,10,FALSE)="本"),AND(D16="枚",VLOOKUP(B16,'例_計算'!$A$6:$T$65,10,FALSE)="枚"),D16="理論kg",D16="実測kg",D16="材積m3",D16="面積m2"))),"保留：単位",IF(NOT(AND(VLOOKUP(B16,'例_計算'!$A$6:$T$65,8,FALSE)="加工品",VLOOKUP(B16,'例_計算'!$A$6:$T$65,18,FALSE)="入力OK",OR(C16="",AND(VLOOKUP(C16,'例_計算'!$A$6:$T$65,8,FALSE)="加工品",VLOOKUP(C16,'例_計算'!$A$6:$T$65,18,FALSE)="入力OK")))),"保留：生成記録",IF(NOT(AND(VLOOKUP(VLOOKUP(B16,'例_計算'!$A$6:$T$65,7,FALSE),'例_照合'!$A$6:$K$35,11,FALSE)="一致（数量のみ）",OR(C16="",VLOOKUP(VLOOKUP(C16,'例_計算'!$A$6:$T$65,7,FALSE),'例_照合'!$A$6:$K$35,11,FALSE)="一致（数量のみ）"))),"保留：数量差分",IF(OR(NOT(ISNUMBER(I16)),I16&lt;=0,AND(D16="実測kg",M16="")),"保留：計量・根拠",IF(NOT(AND(ISNUMBER(F16),F16&gt;=0,F16&lt;=6,MOD(F16,1)=0,OR(AND(D16&lt;&gt;"本",D16&lt;&gt;"枚"),F16=0))),"保留：丸め",IF(OR(G16&lt;&gt;"確認済",H16=""),"保留：納品確認","照合可（候補）")))))))),"保留：ID等"))</x:f>
      </x:c>
      <x:c r="M16" s="20"/>
      <x:c r="N16" s="20"/>
    </x:row>
    <x:row r="17" ht="38" customHeight="1">
      <x:c r="A17" s="21"/>
      <x:c r="B17" s="21"/>
      <x:c r="C17" s="21"/>
      <x:c r="D17" s="21"/>
      <x:c r="E17" s="21"/>
      <x:c r="F17" s="21"/>
      <x:c r="G17" s="21"/>
      <x:c r="H17" s="21"/>
      <x:c r="I17" s="29" t="str">
        <x:f>IF(A17="","",IFERROR(IF(OR(AND(D17="理論kg",ISNUMBER(VLOOKUP(B17,'例_計算'!$A$6:$T$65,12,FALSE)),OR(C17="",ISNUMBER(VLOOKUP(C17,'例_計算'!$A$6:$T$65,12,FALSE)))),AND(D17="実測kg",ISNUMBER(VLOOKUP(B17,'例_計算'!$A$6:$T$65,13,FALSE)),OR(C17="",ISNUMBER(VLOOKUP(C17,'例_計算'!$A$6:$T$65,13,FALSE)))),AND(D17="材積m3",ISNUMBER(VLOOKUP(B17,'例_計算'!$A$6:$T$65,14,FALSE)),OR(C17="",ISNUMBER(VLOOKUP(C17,'例_計算'!$A$6:$T$65,14,FALSE)))),AND(D17="面積m2",ISNUMBER(VLOOKUP(B17,'例_計算'!$A$6:$T$65,15,FALSE)),OR(C17="",ISNUMBER(VLOOKUP(C17,'例_計算'!$A$6:$T$65,15,FALSE)))),AND(D17="本",ISNUMBER(VLOOKUP(B17,'例_計算'!$A$6:$T$65,9,FALSE)),OR(C17="",ISNUMBER(VLOOKUP(C17,'例_計算'!$A$6:$T$65,9,FALSE)))),AND(D17="枚",ISNUMBER(VLOOKUP(B17,'例_計算'!$A$6:$T$65,9,FALSE)),OR(C17="",ISNUMBER(VLOOKUP(C17,'例_計算'!$A$6:$T$65,9,FALSE))))),IF(D17="理論kg",VLOOKUP(B17,'例_計算'!$A$6:$T$65,12,FALSE)+IF(C17="",0,VLOOKUP(C17,'例_計算'!$A$6:$T$65,12,FALSE)),IF(D17="実測kg",VLOOKUP(B17,'例_計算'!$A$6:$T$65,13,FALSE)+IF(C17="",0,VLOOKUP(C17,'例_計算'!$A$6:$T$65,13,FALSE)),IF(D17="材積m3",VLOOKUP(B17,'例_計算'!$A$6:$T$65,14,FALSE)+IF(C17="",0,VLOOKUP(C17,'例_計算'!$A$6:$T$65,14,FALSE)),IF(D17="面積m2",VLOOKUP(B17,'例_計算'!$A$6:$T$65,15,FALSE)+IF(C17="",0,VLOOKUP(C17,'例_計算'!$A$6:$T$65,15,FALSE)),IF(D17="本",VLOOKUP(B17,'例_計算'!$A$6:$T$65,9,FALSE)+IF(C17="",0,VLOOKUP(C17,'例_計算'!$A$6:$T$65,9,FALSE)),IF(D17="枚",VLOOKUP(B17,'例_計算'!$A$6:$T$65,9,FALSE)+IF(C17="",0,VLOOKUP(C17,'例_計算'!$A$6:$T$65,9,FALSE)),"")))))),""),""))</x:f>
      </x:c>
      <x:c r="J17" s="55" t="str">
        <x:f>IF(A17="","",IF(L17="照合可（候補）",ROUND(I17,F17),""))</x:f>
      </x:c>
      <x:c r="K17" s="4" t="str">
        <x:f>IF(A17="","",IFERROR(IF(AND(AND(COUNTIF('例_計算'!$A$6:$A$65,B17)=1,OR(C17="",AND(COUNTIF('例_計算'!$A$6:$A$65,C17)=1,B17&lt;&gt;C17))),OR(C17="",AND(VLOOKUP(B17,'例_計算'!$A$6:$T$65,2,FALSE)=VLOOKUP(C17,'例_計算'!$A$6:$T$65,2,FALSE),VLOOKUP(B17,'例_計算'!$A$6:$T$65,10,FALSE)=VLOOKUP(C17,'例_計算'!$A$6:$T$65,10,FALSE)))),VLOOKUP(B17,'例_計算'!$A$6:$T$65,9,FALSE)+IF(C17="",0,VLOOKUP(C17,'例_計算'!$A$6:$T$65,9,FALSE)),""),""))</x:f>
      </x:c>
      <x:c r="L17" s="4" t="str">
        <x:f>IF(A17="","",IFERROR(IF(NOT(AND(COUNTIF('例_計算'!$A$6:$A$65,B17)=1,OR(C17="",AND(COUNTIF('例_計算'!$A$6:$A$65,C17)=1,B17&lt;&gt;C17)))),"保留：ID",IF(NOT(OR(C17="",AND(VLOOKUP(B17,'例_計算'!$A$6:$T$65,2,FALSE)=VLOOKUP(C17,'例_計算'!$A$6:$T$65,2,FALSE),VLOOKUP(B17,'例_計算'!$A$6:$T$65,10,FALSE)=VLOOKUP(C17,'例_計算'!$A$6:$T$65,10,FALSE)))),"保留：品目混在",IF(NOT(AND(E17=IF(OR(D17="理論kg",D17="実測kg"),"kg",IF(D17="材積m3","m3",IF(D17="面積m2","m2",D17))),VLOOKUP(B17,'例_計算'!$A$6:$T$65,16,FALSE)=E17,OR(C17="",VLOOKUP(C17,'例_計算'!$A$6:$T$65,16,FALSE)=E17),OR(AND(D17="本",VLOOKUP(B17,'例_計算'!$A$6:$T$65,10,FALSE)="本"),AND(D17="枚",VLOOKUP(B17,'例_計算'!$A$6:$T$65,10,FALSE)="枚"),D17="理論kg",D17="実測kg",D17="材積m3",D17="面積m2"))),"保留：単位",IF(NOT(AND(VLOOKUP(B17,'例_計算'!$A$6:$T$65,8,FALSE)="加工品",VLOOKUP(B17,'例_計算'!$A$6:$T$65,18,FALSE)="入力OK",OR(C17="",AND(VLOOKUP(C17,'例_計算'!$A$6:$T$65,8,FALSE)="加工品",VLOOKUP(C17,'例_計算'!$A$6:$T$65,18,FALSE)="入力OK")))),"保留：生成記録",IF(NOT(AND(VLOOKUP(VLOOKUP(B17,'例_計算'!$A$6:$T$65,7,FALSE),'例_照合'!$A$6:$K$35,11,FALSE)="一致（数量のみ）",OR(C17="",VLOOKUP(VLOOKUP(C17,'例_計算'!$A$6:$T$65,7,FALSE),'例_照合'!$A$6:$K$35,11,FALSE)="一致（数量のみ）"))),"保留：数量差分",IF(OR(NOT(ISNUMBER(I17)),I17&lt;=0,AND(D17="実測kg",M17="")),"保留：計量・根拠",IF(NOT(AND(ISNUMBER(F17),F17&gt;=0,F17&lt;=6,MOD(F17,1)=0,OR(AND(D17&lt;&gt;"本",D17&lt;&gt;"枚"),F17=0))),"保留：丸め",IF(OR(G17&lt;&gt;"確認済",H17=""),"保留：納品確認","照合可（候補）")))))))),"保留：ID等"))</x:f>
      </x:c>
      <x:c r="M17" s="21"/>
      <x:c r="N17" s="21"/>
    </x:row>
    <x:row r="18" ht="38" customHeight="1">
      <x:c r="A18" s="20"/>
      <x:c r="B18" s="20"/>
      <x:c r="C18" s="20"/>
      <x:c r="D18" s="20"/>
      <x:c r="E18" s="20"/>
      <x:c r="F18" s="20"/>
      <x:c r="G18" s="20"/>
      <x:c r="H18" s="20"/>
      <x:c r="I18" s="28" t="str">
        <x:f>IF(A18="","",IFERROR(IF(OR(AND(D18="理論kg",ISNUMBER(VLOOKUP(B18,'例_計算'!$A$6:$T$65,12,FALSE)),OR(C18="",ISNUMBER(VLOOKUP(C18,'例_計算'!$A$6:$T$65,12,FALSE)))),AND(D18="実測kg",ISNUMBER(VLOOKUP(B18,'例_計算'!$A$6:$T$65,13,FALSE)),OR(C18="",ISNUMBER(VLOOKUP(C18,'例_計算'!$A$6:$T$65,13,FALSE)))),AND(D18="材積m3",ISNUMBER(VLOOKUP(B18,'例_計算'!$A$6:$T$65,14,FALSE)),OR(C18="",ISNUMBER(VLOOKUP(C18,'例_計算'!$A$6:$T$65,14,FALSE)))),AND(D18="面積m2",ISNUMBER(VLOOKUP(B18,'例_計算'!$A$6:$T$65,15,FALSE)),OR(C18="",ISNUMBER(VLOOKUP(C18,'例_計算'!$A$6:$T$65,15,FALSE)))),AND(D18="本",ISNUMBER(VLOOKUP(B18,'例_計算'!$A$6:$T$65,9,FALSE)),OR(C18="",ISNUMBER(VLOOKUP(C18,'例_計算'!$A$6:$T$65,9,FALSE)))),AND(D18="枚",ISNUMBER(VLOOKUP(B18,'例_計算'!$A$6:$T$65,9,FALSE)),OR(C18="",ISNUMBER(VLOOKUP(C18,'例_計算'!$A$6:$T$65,9,FALSE))))),IF(D18="理論kg",VLOOKUP(B18,'例_計算'!$A$6:$T$65,12,FALSE)+IF(C18="",0,VLOOKUP(C18,'例_計算'!$A$6:$T$65,12,FALSE)),IF(D18="実測kg",VLOOKUP(B18,'例_計算'!$A$6:$T$65,13,FALSE)+IF(C18="",0,VLOOKUP(C18,'例_計算'!$A$6:$T$65,13,FALSE)),IF(D18="材積m3",VLOOKUP(B18,'例_計算'!$A$6:$T$65,14,FALSE)+IF(C18="",0,VLOOKUP(C18,'例_計算'!$A$6:$T$65,14,FALSE)),IF(D18="面積m2",VLOOKUP(B18,'例_計算'!$A$6:$T$65,15,FALSE)+IF(C18="",0,VLOOKUP(C18,'例_計算'!$A$6:$T$65,15,FALSE)),IF(D18="本",VLOOKUP(B18,'例_計算'!$A$6:$T$65,9,FALSE)+IF(C18="",0,VLOOKUP(C18,'例_計算'!$A$6:$T$65,9,FALSE)),IF(D18="枚",VLOOKUP(B18,'例_計算'!$A$6:$T$65,9,FALSE)+IF(C18="",0,VLOOKUP(C18,'例_計算'!$A$6:$T$65,9,FALSE)),"")))))),""),""))</x:f>
      </x:c>
      <x:c r="J18" s="54" t="str">
        <x:f>IF(A18="","",IF(L18="照合可（候補）",ROUND(I18,F18),""))</x:f>
      </x:c>
      <x:c r="K18" s="18" t="str">
        <x:f>IF(A18="","",IFERROR(IF(AND(AND(COUNTIF('例_計算'!$A$6:$A$65,B18)=1,OR(C18="",AND(COUNTIF('例_計算'!$A$6:$A$65,C18)=1,B18&lt;&gt;C18))),OR(C18="",AND(VLOOKUP(B18,'例_計算'!$A$6:$T$65,2,FALSE)=VLOOKUP(C18,'例_計算'!$A$6:$T$65,2,FALSE),VLOOKUP(B18,'例_計算'!$A$6:$T$65,10,FALSE)=VLOOKUP(C18,'例_計算'!$A$6:$T$65,10,FALSE)))),VLOOKUP(B18,'例_計算'!$A$6:$T$65,9,FALSE)+IF(C18="",0,VLOOKUP(C18,'例_計算'!$A$6:$T$65,9,FALSE)),""),""))</x:f>
      </x:c>
      <x:c r="L18" s="18" t="str">
        <x:f>IF(A18="","",IFERROR(IF(NOT(AND(COUNTIF('例_計算'!$A$6:$A$65,B18)=1,OR(C18="",AND(COUNTIF('例_計算'!$A$6:$A$65,C18)=1,B18&lt;&gt;C18)))),"保留：ID",IF(NOT(OR(C18="",AND(VLOOKUP(B18,'例_計算'!$A$6:$T$65,2,FALSE)=VLOOKUP(C18,'例_計算'!$A$6:$T$65,2,FALSE),VLOOKUP(B18,'例_計算'!$A$6:$T$65,10,FALSE)=VLOOKUP(C18,'例_計算'!$A$6:$T$65,10,FALSE)))),"保留：品目混在",IF(NOT(AND(E18=IF(OR(D18="理論kg",D18="実測kg"),"kg",IF(D18="材積m3","m3",IF(D18="面積m2","m2",D18))),VLOOKUP(B18,'例_計算'!$A$6:$T$65,16,FALSE)=E18,OR(C18="",VLOOKUP(C18,'例_計算'!$A$6:$T$65,16,FALSE)=E18),OR(AND(D18="本",VLOOKUP(B18,'例_計算'!$A$6:$T$65,10,FALSE)="本"),AND(D18="枚",VLOOKUP(B18,'例_計算'!$A$6:$T$65,10,FALSE)="枚"),D18="理論kg",D18="実測kg",D18="材積m3",D18="面積m2"))),"保留：単位",IF(NOT(AND(VLOOKUP(B18,'例_計算'!$A$6:$T$65,8,FALSE)="加工品",VLOOKUP(B18,'例_計算'!$A$6:$T$65,18,FALSE)="入力OK",OR(C18="",AND(VLOOKUP(C18,'例_計算'!$A$6:$T$65,8,FALSE)="加工品",VLOOKUP(C18,'例_計算'!$A$6:$T$65,18,FALSE)="入力OK")))),"保留：生成記録",IF(NOT(AND(VLOOKUP(VLOOKUP(B18,'例_計算'!$A$6:$T$65,7,FALSE),'例_照合'!$A$6:$K$35,11,FALSE)="一致（数量のみ）",OR(C18="",VLOOKUP(VLOOKUP(C18,'例_計算'!$A$6:$T$65,7,FALSE),'例_照合'!$A$6:$K$35,11,FALSE)="一致（数量のみ）"))),"保留：数量差分",IF(OR(NOT(ISNUMBER(I18)),I18&lt;=0,AND(D18="実測kg",M18="")),"保留：計量・根拠",IF(NOT(AND(ISNUMBER(F18),F18&gt;=0,F18&lt;=6,MOD(F18,1)=0,OR(AND(D18&lt;&gt;"本",D18&lt;&gt;"枚"),F18=0))),"保留：丸め",IF(OR(G18&lt;&gt;"確認済",H18=""),"保留：納品確認","照合可（候補）")))))))),"保留：ID等"))</x:f>
      </x:c>
      <x:c r="M18" s="20"/>
      <x:c r="N18" s="20"/>
    </x:row>
    <x:row r="19" ht="38" customHeight="1">
      <x:c r="A19" s="21"/>
      <x:c r="B19" s="21"/>
      <x:c r="C19" s="21"/>
      <x:c r="D19" s="21"/>
      <x:c r="E19" s="21"/>
      <x:c r="F19" s="21"/>
      <x:c r="G19" s="21"/>
      <x:c r="H19" s="21"/>
      <x:c r="I19" s="29" t="str">
        <x:f>IF(A19="","",IFERROR(IF(OR(AND(D19="理論kg",ISNUMBER(VLOOKUP(B19,'例_計算'!$A$6:$T$65,12,FALSE)),OR(C19="",ISNUMBER(VLOOKUP(C19,'例_計算'!$A$6:$T$65,12,FALSE)))),AND(D19="実測kg",ISNUMBER(VLOOKUP(B19,'例_計算'!$A$6:$T$65,13,FALSE)),OR(C19="",ISNUMBER(VLOOKUP(C19,'例_計算'!$A$6:$T$65,13,FALSE)))),AND(D19="材積m3",ISNUMBER(VLOOKUP(B19,'例_計算'!$A$6:$T$65,14,FALSE)),OR(C19="",ISNUMBER(VLOOKUP(C19,'例_計算'!$A$6:$T$65,14,FALSE)))),AND(D19="面積m2",ISNUMBER(VLOOKUP(B19,'例_計算'!$A$6:$T$65,15,FALSE)),OR(C19="",ISNUMBER(VLOOKUP(C19,'例_計算'!$A$6:$T$65,15,FALSE)))),AND(D19="本",ISNUMBER(VLOOKUP(B19,'例_計算'!$A$6:$T$65,9,FALSE)),OR(C19="",ISNUMBER(VLOOKUP(C19,'例_計算'!$A$6:$T$65,9,FALSE)))),AND(D19="枚",ISNUMBER(VLOOKUP(B19,'例_計算'!$A$6:$T$65,9,FALSE)),OR(C19="",ISNUMBER(VLOOKUP(C19,'例_計算'!$A$6:$T$65,9,FALSE))))),IF(D19="理論kg",VLOOKUP(B19,'例_計算'!$A$6:$T$65,12,FALSE)+IF(C19="",0,VLOOKUP(C19,'例_計算'!$A$6:$T$65,12,FALSE)),IF(D19="実測kg",VLOOKUP(B19,'例_計算'!$A$6:$T$65,13,FALSE)+IF(C19="",0,VLOOKUP(C19,'例_計算'!$A$6:$T$65,13,FALSE)),IF(D19="材積m3",VLOOKUP(B19,'例_計算'!$A$6:$T$65,14,FALSE)+IF(C19="",0,VLOOKUP(C19,'例_計算'!$A$6:$T$65,14,FALSE)),IF(D19="面積m2",VLOOKUP(B19,'例_計算'!$A$6:$T$65,15,FALSE)+IF(C19="",0,VLOOKUP(C19,'例_計算'!$A$6:$T$65,15,FALSE)),IF(D19="本",VLOOKUP(B19,'例_計算'!$A$6:$T$65,9,FALSE)+IF(C19="",0,VLOOKUP(C19,'例_計算'!$A$6:$T$65,9,FALSE)),IF(D19="枚",VLOOKUP(B19,'例_計算'!$A$6:$T$65,9,FALSE)+IF(C19="",0,VLOOKUP(C19,'例_計算'!$A$6:$T$65,9,FALSE)),"")))))),""),""))</x:f>
      </x:c>
      <x:c r="J19" s="55" t="str">
        <x:f>IF(A19="","",IF(L19="照合可（候補）",ROUND(I19,F19),""))</x:f>
      </x:c>
      <x:c r="K19" s="4" t="str">
        <x:f>IF(A19="","",IFERROR(IF(AND(AND(COUNTIF('例_計算'!$A$6:$A$65,B19)=1,OR(C19="",AND(COUNTIF('例_計算'!$A$6:$A$65,C19)=1,B19&lt;&gt;C19))),OR(C19="",AND(VLOOKUP(B19,'例_計算'!$A$6:$T$65,2,FALSE)=VLOOKUP(C19,'例_計算'!$A$6:$T$65,2,FALSE),VLOOKUP(B19,'例_計算'!$A$6:$T$65,10,FALSE)=VLOOKUP(C19,'例_計算'!$A$6:$T$65,10,FALSE)))),VLOOKUP(B19,'例_計算'!$A$6:$T$65,9,FALSE)+IF(C19="",0,VLOOKUP(C19,'例_計算'!$A$6:$T$65,9,FALSE)),""),""))</x:f>
      </x:c>
      <x:c r="L19" s="4" t="str">
        <x:f>IF(A19="","",IFERROR(IF(NOT(AND(COUNTIF('例_計算'!$A$6:$A$65,B19)=1,OR(C19="",AND(COUNTIF('例_計算'!$A$6:$A$65,C19)=1,B19&lt;&gt;C19)))),"保留：ID",IF(NOT(OR(C19="",AND(VLOOKUP(B19,'例_計算'!$A$6:$T$65,2,FALSE)=VLOOKUP(C19,'例_計算'!$A$6:$T$65,2,FALSE),VLOOKUP(B19,'例_計算'!$A$6:$T$65,10,FALSE)=VLOOKUP(C19,'例_計算'!$A$6:$T$65,10,FALSE)))),"保留：品目混在",IF(NOT(AND(E19=IF(OR(D19="理論kg",D19="実測kg"),"kg",IF(D19="材積m3","m3",IF(D19="面積m2","m2",D19))),VLOOKUP(B19,'例_計算'!$A$6:$T$65,16,FALSE)=E19,OR(C19="",VLOOKUP(C19,'例_計算'!$A$6:$T$65,16,FALSE)=E19),OR(AND(D19="本",VLOOKUP(B19,'例_計算'!$A$6:$T$65,10,FALSE)="本"),AND(D19="枚",VLOOKUP(B19,'例_計算'!$A$6:$T$65,10,FALSE)="枚"),D19="理論kg",D19="実測kg",D19="材積m3",D19="面積m2"))),"保留：単位",IF(NOT(AND(VLOOKUP(B19,'例_計算'!$A$6:$T$65,8,FALSE)="加工品",VLOOKUP(B19,'例_計算'!$A$6:$T$65,18,FALSE)="入力OK",OR(C19="",AND(VLOOKUP(C19,'例_計算'!$A$6:$T$65,8,FALSE)="加工品",VLOOKUP(C19,'例_計算'!$A$6:$T$65,18,FALSE)="入力OK")))),"保留：生成記録",IF(NOT(AND(VLOOKUP(VLOOKUP(B19,'例_計算'!$A$6:$T$65,7,FALSE),'例_照合'!$A$6:$K$35,11,FALSE)="一致（数量のみ）",OR(C19="",VLOOKUP(VLOOKUP(C19,'例_計算'!$A$6:$T$65,7,FALSE),'例_照合'!$A$6:$K$35,11,FALSE)="一致（数量のみ）"))),"保留：数量差分",IF(OR(NOT(ISNUMBER(I19)),I19&lt;=0,AND(D19="実測kg",M19="")),"保留：計量・根拠",IF(NOT(AND(ISNUMBER(F19),F19&gt;=0,F19&lt;=6,MOD(F19,1)=0,OR(AND(D19&lt;&gt;"本",D19&lt;&gt;"枚"),F19=0))),"保留：丸め",IF(OR(G19&lt;&gt;"確認済",H19=""),"保留：納品確認","照合可（候補）")))))))),"保留：ID等"))</x:f>
      </x:c>
      <x:c r="M19" s="21"/>
      <x:c r="N19" s="21"/>
    </x:row>
    <x:row r="20" ht="38" customHeight="1">
      <x:c r="A20" s="20"/>
      <x:c r="B20" s="20"/>
      <x:c r="C20" s="20"/>
      <x:c r="D20" s="20"/>
      <x:c r="E20" s="20"/>
      <x:c r="F20" s="20"/>
      <x:c r="G20" s="20"/>
      <x:c r="H20" s="20"/>
      <x:c r="I20" s="28" t="str">
        <x:f>IF(A20="","",IFERROR(IF(OR(AND(D20="理論kg",ISNUMBER(VLOOKUP(B20,'例_計算'!$A$6:$T$65,12,FALSE)),OR(C20="",ISNUMBER(VLOOKUP(C20,'例_計算'!$A$6:$T$65,12,FALSE)))),AND(D20="実測kg",ISNUMBER(VLOOKUP(B20,'例_計算'!$A$6:$T$65,13,FALSE)),OR(C20="",ISNUMBER(VLOOKUP(C20,'例_計算'!$A$6:$T$65,13,FALSE)))),AND(D20="材積m3",ISNUMBER(VLOOKUP(B20,'例_計算'!$A$6:$T$65,14,FALSE)),OR(C20="",ISNUMBER(VLOOKUP(C20,'例_計算'!$A$6:$T$65,14,FALSE)))),AND(D20="面積m2",ISNUMBER(VLOOKUP(B20,'例_計算'!$A$6:$T$65,15,FALSE)),OR(C20="",ISNUMBER(VLOOKUP(C20,'例_計算'!$A$6:$T$65,15,FALSE)))),AND(D20="本",ISNUMBER(VLOOKUP(B20,'例_計算'!$A$6:$T$65,9,FALSE)),OR(C20="",ISNUMBER(VLOOKUP(C20,'例_計算'!$A$6:$T$65,9,FALSE)))),AND(D20="枚",ISNUMBER(VLOOKUP(B20,'例_計算'!$A$6:$T$65,9,FALSE)),OR(C20="",ISNUMBER(VLOOKUP(C20,'例_計算'!$A$6:$T$65,9,FALSE))))),IF(D20="理論kg",VLOOKUP(B20,'例_計算'!$A$6:$T$65,12,FALSE)+IF(C20="",0,VLOOKUP(C20,'例_計算'!$A$6:$T$65,12,FALSE)),IF(D20="実測kg",VLOOKUP(B20,'例_計算'!$A$6:$T$65,13,FALSE)+IF(C20="",0,VLOOKUP(C20,'例_計算'!$A$6:$T$65,13,FALSE)),IF(D20="材積m3",VLOOKUP(B20,'例_計算'!$A$6:$T$65,14,FALSE)+IF(C20="",0,VLOOKUP(C20,'例_計算'!$A$6:$T$65,14,FALSE)),IF(D20="面積m2",VLOOKUP(B20,'例_計算'!$A$6:$T$65,15,FALSE)+IF(C20="",0,VLOOKUP(C20,'例_計算'!$A$6:$T$65,15,FALSE)),IF(D20="本",VLOOKUP(B20,'例_計算'!$A$6:$T$65,9,FALSE)+IF(C20="",0,VLOOKUP(C20,'例_計算'!$A$6:$T$65,9,FALSE)),IF(D20="枚",VLOOKUP(B20,'例_計算'!$A$6:$T$65,9,FALSE)+IF(C20="",0,VLOOKUP(C20,'例_計算'!$A$6:$T$65,9,FALSE)),"")))))),""),""))</x:f>
      </x:c>
      <x:c r="J20" s="54" t="str">
        <x:f>IF(A20="","",IF(L20="照合可（候補）",ROUND(I20,F20),""))</x:f>
      </x:c>
      <x:c r="K20" s="18" t="str">
        <x:f>IF(A20="","",IFERROR(IF(AND(AND(COUNTIF('例_計算'!$A$6:$A$65,B20)=1,OR(C20="",AND(COUNTIF('例_計算'!$A$6:$A$65,C20)=1,B20&lt;&gt;C20))),OR(C20="",AND(VLOOKUP(B20,'例_計算'!$A$6:$T$65,2,FALSE)=VLOOKUP(C20,'例_計算'!$A$6:$T$65,2,FALSE),VLOOKUP(B20,'例_計算'!$A$6:$T$65,10,FALSE)=VLOOKUP(C20,'例_計算'!$A$6:$T$65,10,FALSE)))),VLOOKUP(B20,'例_計算'!$A$6:$T$65,9,FALSE)+IF(C20="",0,VLOOKUP(C20,'例_計算'!$A$6:$T$65,9,FALSE)),""),""))</x:f>
      </x:c>
      <x:c r="L20" s="18" t="str">
        <x:f>IF(A20="","",IFERROR(IF(NOT(AND(COUNTIF('例_計算'!$A$6:$A$65,B20)=1,OR(C20="",AND(COUNTIF('例_計算'!$A$6:$A$65,C20)=1,B20&lt;&gt;C20)))),"保留：ID",IF(NOT(OR(C20="",AND(VLOOKUP(B20,'例_計算'!$A$6:$T$65,2,FALSE)=VLOOKUP(C20,'例_計算'!$A$6:$T$65,2,FALSE),VLOOKUP(B20,'例_計算'!$A$6:$T$65,10,FALSE)=VLOOKUP(C20,'例_計算'!$A$6:$T$65,10,FALSE)))),"保留：品目混在",IF(NOT(AND(E20=IF(OR(D20="理論kg",D20="実測kg"),"kg",IF(D20="材積m3","m3",IF(D20="面積m2","m2",D20))),VLOOKUP(B20,'例_計算'!$A$6:$T$65,16,FALSE)=E20,OR(C20="",VLOOKUP(C20,'例_計算'!$A$6:$T$65,16,FALSE)=E20),OR(AND(D20="本",VLOOKUP(B20,'例_計算'!$A$6:$T$65,10,FALSE)="本"),AND(D20="枚",VLOOKUP(B20,'例_計算'!$A$6:$T$65,10,FALSE)="枚"),D20="理論kg",D20="実測kg",D20="材積m3",D20="面積m2"))),"保留：単位",IF(NOT(AND(VLOOKUP(B20,'例_計算'!$A$6:$T$65,8,FALSE)="加工品",VLOOKUP(B20,'例_計算'!$A$6:$T$65,18,FALSE)="入力OK",OR(C20="",AND(VLOOKUP(C20,'例_計算'!$A$6:$T$65,8,FALSE)="加工品",VLOOKUP(C20,'例_計算'!$A$6:$T$65,18,FALSE)="入力OK")))),"保留：生成記録",IF(NOT(AND(VLOOKUP(VLOOKUP(B20,'例_計算'!$A$6:$T$65,7,FALSE),'例_照合'!$A$6:$K$35,11,FALSE)="一致（数量のみ）",OR(C20="",VLOOKUP(VLOOKUP(C20,'例_計算'!$A$6:$T$65,7,FALSE),'例_照合'!$A$6:$K$35,11,FALSE)="一致（数量のみ）"))),"保留：数量差分",IF(OR(NOT(ISNUMBER(I20)),I20&lt;=0,AND(D20="実測kg",M20="")),"保留：計量・根拠",IF(NOT(AND(ISNUMBER(F20),F20&gt;=0,F20&lt;=6,MOD(F20,1)=0,OR(AND(D20&lt;&gt;"本",D20&lt;&gt;"枚"),F20=0))),"保留：丸め",IF(OR(G20&lt;&gt;"確認済",H20=""),"保留：納品確認","照合可（候補）")))))))),"保留：ID等"))</x:f>
      </x:c>
      <x:c r="M20" s="20"/>
      <x:c r="N20" s="20"/>
    </x:row>
  </x:sheetData>
  <x:mergeCells>
    <x:mergeCell ref="A1:N1"/>
    <x:mergeCell ref="A2:N3"/>
  </x:mergeCells>
  <x:conditionalFormatting sqref="L6:L20">
    <x:cfRule type="expression" dxfId="4" priority="1">
      <x:formula>AND($A6&lt;&gt;"",$L6&lt;&gt;"照合可（候補）")</x:formula>
    </x:cfRule>
  </x:conditionalFormatting>
  <x:dataValidations count="3">
    <x:dataValidation type="list" sqref="D6:D20">
      <x:formula1>"理論kg,実測kg,材積m3,面積m2,本,枚"</x:formula1>
    </x:dataValidation>
    <x:dataValidation type="list" sqref="E6:E20">
      <x:formula1>"kg,m3,m2,本,枚"</x:formula1>
    </x:dataValidation>
    <x:dataValidation type="list" sqref="G6:G20">
      <x:formula1>"確認済,未確認"</x:formula1>
    </x:dataValidation>
  </x:dataValidations>
  <x:pageMargins left="0.7" right="0.7" top="0.75" bottom="0.75" header="0.3" footer="0.3"/>
  <x:tableParts count="1">
    <x:tablePart xmlns:r="http://schemas.openxmlformats.org/officeDocument/2006/relationships" r:id="R002d84d0abff47e8"/>
  </x:tableParts>
</x:worksheet>
</file>

<file path=xl/worksheets/sheet8.xml><?xml version="1.0" encoding="utf-8"?>
<x:worksheet xmlns:x="http://schemas.openxmlformats.org/spreadsheetml/2006/main">
  <x:sheetFormatPr defaultRowHeight="15"/>
  <x:cols>
    <x:col min="1" max="1" width="14" hidden="0" customWidth="1"/>
    <x:col min="2" max="2" width="14" hidden="0" customWidth="1"/>
    <x:col min="3" max="3" width="24" hidden="0" customWidth="1"/>
    <x:col min="4" max="4" width="24"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4" hidden="0" customWidth="1"/>
    <x:col min="13" max="13" width="14" hidden="0" customWidth="1"/>
    <x:col min="14" max="14" width="14" hidden="0" customWidth="1"/>
    <x:col min="15" max="15" width="14" hidden="0" customWidth="1"/>
    <x:col min="16" max="16" width="24" hidden="0" customWidth="1"/>
    <x:col min="17" max="17" width="24" hidden="0" customWidth="1"/>
    <x:col min="18" max="18" width="24" hidden="0" customWidth="1"/>
    <x:col min="19" max="19" width="36" hidden="0" customWidth="1"/>
    <x:col min="20" max="20" width="36" hidden="0" customWidth="1"/>
  </x:cols>
  <x:sheetData>
    <x:row r="1" ht="38" customHeight="1">
      <x:c r="A1" s="9" t="str">
        <x:v>空｜原材</x:v>
      </x:c>
      <x:c r="B1" s="9"/>
      <x:c r="C1" s="9"/>
      <x:c r="D1" s="9"/>
      <x:c r="E1" s="9"/>
      <x:c r="F1" s="9"/>
      <x:c r="G1" s="9"/>
      <x:c r="H1" s="9"/>
      <x:c r="I1" s="9"/>
      <x:c r="J1" s="9"/>
      <x:c r="K1" s="9"/>
      <x:c r="L1" s="9"/>
      <x:c r="M1" s="9"/>
      <x:c r="N1" s="9"/>
      <x:c r="O1" s="9"/>
      <x:c r="P1" s="9"/>
      <x:c r="Q1" s="9"/>
      <x:c r="R1" s="9"/>
      <x:c r="S1" s="9"/>
      <x:c r="T1" s="9"/>
    </x:row>
    <x:row r="2" ht="26" customHeight="1">
      <x:c r="A2" s="12" t="str">
        <x:v>未記入版。青系の入力欄へ記入し、計算・照合シートの保留を確認してください。 入力シート。空欄は未確認、0と区別します。</x:v>
      </x:c>
      <x:c r="B2" s="12"/>
      <x:c r="C2" s="12"/>
      <x:c r="D2" s="12"/>
      <x:c r="E2" s="12"/>
      <x:c r="F2" s="12"/>
      <x:c r="G2" s="12"/>
      <x:c r="H2" s="12"/>
      <x:c r="I2" s="12"/>
      <x:c r="J2" s="12"/>
      <x:c r="K2" s="12"/>
      <x:c r="L2" s="12"/>
      <x:c r="M2" s="12"/>
      <x:c r="N2" s="12"/>
      <x:c r="O2" s="12"/>
      <x:c r="P2" s="12"/>
      <x:c r="Q2" s="12"/>
      <x:c r="R2" s="12"/>
      <x:c r="S2" s="12"/>
      <x:c r="T2" s="12"/>
    </x:row>
    <x:row r="3" ht="26" customHeight="1">
      <x:c r="A3" s="12"/>
      <x:c r="B3" s="12"/>
      <x:c r="C3" s="12"/>
      <x:c r="D3" s="12"/>
      <x:c r="E3" s="12"/>
      <x:c r="F3" s="12"/>
      <x:c r="G3" s="12"/>
      <x:c r="H3" s="12"/>
      <x:c r="I3" s="12"/>
      <x:c r="J3" s="12"/>
      <x:c r="K3" s="12"/>
      <x:c r="L3" s="12"/>
      <x:c r="M3" s="12"/>
      <x:c r="N3" s="12"/>
      <x:c r="O3" s="12"/>
      <x:c r="P3" s="12"/>
      <x:c r="Q3" s="12"/>
      <x:c r="R3" s="12"/>
      <x:c r="S3" s="12"/>
      <x:c r="T3" s="12"/>
    </x:row>
    <x:row r="4" ht="26" customHeight="1">
      <x:c r="A4" s="4"/>
      <x:c r="B4" s="4"/>
      <x:c r="C4" s="4"/>
      <x:c r="D4" s="4"/>
      <x:c r="E4" s="4"/>
      <x:c r="F4" s="4"/>
      <x:c r="G4" s="4"/>
      <x:c r="H4" s="4"/>
      <x:c r="I4" s="4"/>
      <x:c r="J4" s="4"/>
      <x:c r="K4" s="4"/>
      <x:c r="L4" s="4"/>
      <x:c r="M4" s="4"/>
      <x:c r="N4" s="4"/>
      <x:c r="O4" s="4"/>
      <x:c r="P4" s="4"/>
      <x:c r="Q4" s="4"/>
      <x:c r="R4" s="4"/>
      <x:c r="S4" s="4"/>
      <x:c r="T4" s="4"/>
    </x:row>
    <x:row r="5" ht="40" customHeight="1">
      <x:c r="A5" s="15" t="str">
        <x:v>品目ID</x:v>
      </x:c>
      <x:c r="B5" s="15" t="str">
        <x:v>材料区分</x:v>
      </x:c>
      <x:c r="C5" s="15" t="str">
        <x:v>材質</x:v>
      </x:c>
      <x:c r="D5" s="15" t="str">
        <x:v>等級</x:v>
      </x:c>
      <x:c r="E5" s="15" t="str">
        <x:v>厚さ (mm)</x:v>
      </x:c>
      <x:c r="F5" s="15" t="str">
        <x:v>幅 (mm)</x:v>
      </x:c>
      <x:c r="G5" s="15" t="str">
        <x:v>原材長 (mm)</x:v>
      </x:c>
      <x:c r="H5" s="15" t="str">
        <x:v>原材ID</x:v>
      </x:c>
      <x:c r="I5" s="15" t="str">
        <x:v>加工ID</x:v>
      </x:c>
      <x:c r="J5" s="15" t="str">
        <x:v>投入数量</x:v>
      </x:c>
      <x:c r="K5" s="15" t="str">
        <x:v>保管単位</x:v>
      </x:c>
      <x:c r="L5" s="15" t="str">
        <x:v>切断回数</x:v>
      </x:c>
      <x:c r="M5" s="15" t="str">
        <x:v>刃幅 (mm)</x:v>
      </x:c>
      <x:c r="N5" s="15" t="str">
        <x:v>単重 (kg/m)</x:v>
      </x:c>
      <x:c r="O5" s="15" t="str">
        <x:v>原材実測 (kg)</x:v>
      </x:c>
      <x:c r="P5" s="15" t="str">
        <x:v>加工日時</x:v>
      </x:c>
      <x:c r="Q5" s="15" t="str">
        <x:v>記録担当</x:v>
      </x:c>
      <x:c r="R5" s="15" t="str">
        <x:v>寸法・材質確認</x:v>
      </x:c>
      <x:c r="S5" s="15" t="str">
        <x:v>換算根拠</x:v>
      </x:c>
      <x:c r="T5" s="15" t="str">
        <x:v>備考</x:v>
      </x:c>
    </x:row>
    <x:row r="6" ht="58" customHeight="1">
      <x:c r="A6" s="20"/>
      <x:c r="B6" s="20"/>
      <x:c r="C6" s="20"/>
      <x:c r="D6" s="20"/>
      <x:c r="E6" s="20"/>
      <x:c r="F6" s="20"/>
      <x:c r="G6" s="20"/>
      <x:c r="H6" s="20"/>
      <x:c r="I6" s="20"/>
      <x:c r="J6" s="20"/>
      <x:c r="K6" s="20"/>
      <x:c r="L6" s="20"/>
      <x:c r="M6" s="20"/>
      <x:c r="N6" s="20"/>
      <x:c r="O6" s="20"/>
      <x:c r="P6" s="20"/>
      <x:c r="Q6" s="20"/>
      <x:c r="R6" s="20"/>
      <x:c r="S6" s="20"/>
      <x:c r="T6" s="20"/>
    </x:row>
    <x:row r="7" ht="58" customHeight="1">
      <x:c r="A7" s="21"/>
      <x:c r="B7" s="21"/>
      <x:c r="C7" s="21"/>
      <x:c r="D7" s="21"/>
      <x:c r="E7" s="21"/>
      <x:c r="F7" s="21"/>
      <x:c r="G7" s="21"/>
      <x:c r="H7" s="21"/>
      <x:c r="I7" s="21"/>
      <x:c r="J7" s="21"/>
      <x:c r="K7" s="21"/>
      <x:c r="L7" s="21"/>
      <x:c r="M7" s="21"/>
      <x:c r="N7" s="21"/>
      <x:c r="O7" s="21"/>
      <x:c r="P7" s="21"/>
      <x:c r="Q7" s="21"/>
      <x:c r="R7" s="21"/>
      <x:c r="S7" s="21"/>
      <x:c r="T7" s="21"/>
    </x:row>
    <x:row r="8" ht="58" customHeight="1">
      <x:c r="A8" s="20"/>
      <x:c r="B8" s="20"/>
      <x:c r="C8" s="20"/>
      <x:c r="D8" s="20"/>
      <x:c r="E8" s="20"/>
      <x:c r="F8" s="20"/>
      <x:c r="G8" s="20"/>
      <x:c r="H8" s="20"/>
      <x:c r="I8" s="20"/>
      <x:c r="J8" s="20"/>
      <x:c r="K8" s="20"/>
      <x:c r="L8" s="20"/>
      <x:c r="M8" s="20"/>
      <x:c r="N8" s="20"/>
      <x:c r="O8" s="20"/>
      <x:c r="P8" s="20"/>
      <x:c r="Q8" s="20"/>
      <x:c r="R8" s="20"/>
      <x:c r="S8" s="20"/>
      <x:c r="T8" s="20"/>
    </x:row>
    <x:row r="9" ht="58" customHeight="1">
      <x:c r="A9" s="21"/>
      <x:c r="B9" s="21"/>
      <x:c r="C9" s="21"/>
      <x:c r="D9" s="21"/>
      <x:c r="E9" s="21"/>
      <x:c r="F9" s="21"/>
      <x:c r="G9" s="21"/>
      <x:c r="H9" s="21"/>
      <x:c r="I9" s="21"/>
      <x:c r="J9" s="21"/>
      <x:c r="K9" s="21"/>
      <x:c r="L9" s="21"/>
      <x:c r="M9" s="21"/>
      <x:c r="N9" s="21"/>
      <x:c r="O9" s="21"/>
      <x:c r="P9" s="21"/>
      <x:c r="Q9" s="21"/>
      <x:c r="R9" s="21"/>
      <x:c r="S9" s="21"/>
      <x:c r="T9" s="21"/>
    </x:row>
    <x:row r="10" ht="58" customHeight="1">
      <x:c r="A10" s="20"/>
      <x:c r="B10" s="20"/>
      <x:c r="C10" s="20"/>
      <x:c r="D10" s="20"/>
      <x:c r="E10" s="20"/>
      <x:c r="F10" s="20"/>
      <x:c r="G10" s="20"/>
      <x:c r="H10" s="20"/>
      <x:c r="I10" s="20"/>
      <x:c r="J10" s="20"/>
      <x:c r="K10" s="20"/>
      <x:c r="L10" s="20"/>
      <x:c r="M10" s="20"/>
      <x:c r="N10" s="20"/>
      <x:c r="O10" s="20"/>
      <x:c r="P10" s="20"/>
      <x:c r="Q10" s="20"/>
      <x:c r="R10" s="20"/>
      <x:c r="S10" s="20"/>
      <x:c r="T10" s="20"/>
    </x:row>
    <x:row r="11" ht="58" customHeight="1">
      <x:c r="A11" s="21"/>
      <x:c r="B11" s="21"/>
      <x:c r="C11" s="21"/>
      <x:c r="D11" s="21"/>
      <x:c r="E11" s="21"/>
      <x:c r="F11" s="21"/>
      <x:c r="G11" s="21"/>
      <x:c r="H11" s="21"/>
      <x:c r="I11" s="21"/>
      <x:c r="J11" s="21"/>
      <x:c r="K11" s="21"/>
      <x:c r="L11" s="21"/>
      <x:c r="M11" s="21"/>
      <x:c r="N11" s="21"/>
      <x:c r="O11" s="21"/>
      <x:c r="P11" s="21"/>
      <x:c r="Q11" s="21"/>
      <x:c r="R11" s="21"/>
      <x:c r="S11" s="21"/>
      <x:c r="T11" s="21"/>
    </x:row>
    <x:row r="12" ht="58" customHeight="1">
      <x:c r="A12" s="20"/>
      <x:c r="B12" s="20"/>
      <x:c r="C12" s="20"/>
      <x:c r="D12" s="20"/>
      <x:c r="E12" s="20"/>
      <x:c r="F12" s="20"/>
      <x:c r="G12" s="20"/>
      <x:c r="H12" s="20"/>
      <x:c r="I12" s="20"/>
      <x:c r="J12" s="20"/>
      <x:c r="K12" s="20"/>
      <x:c r="L12" s="20"/>
      <x:c r="M12" s="20"/>
      <x:c r="N12" s="20"/>
      <x:c r="O12" s="20"/>
      <x:c r="P12" s="20"/>
      <x:c r="Q12" s="20"/>
      <x:c r="R12" s="20"/>
      <x:c r="S12" s="20"/>
      <x:c r="T12" s="20"/>
    </x:row>
    <x:row r="13" ht="58" customHeight="1">
      <x:c r="A13" s="21"/>
      <x:c r="B13" s="21"/>
      <x:c r="C13" s="21"/>
      <x:c r="D13" s="21"/>
      <x:c r="E13" s="21"/>
      <x:c r="F13" s="21"/>
      <x:c r="G13" s="21"/>
      <x:c r="H13" s="21"/>
      <x:c r="I13" s="21"/>
      <x:c r="J13" s="21"/>
      <x:c r="K13" s="21"/>
      <x:c r="L13" s="21"/>
      <x:c r="M13" s="21"/>
      <x:c r="N13" s="21"/>
      <x:c r="O13" s="21"/>
      <x:c r="P13" s="21"/>
      <x:c r="Q13" s="21"/>
      <x:c r="R13" s="21"/>
      <x:c r="S13" s="21"/>
      <x:c r="T13" s="21"/>
    </x:row>
    <x:row r="14" ht="58" customHeight="1">
      <x:c r="A14" s="20"/>
      <x:c r="B14" s="20"/>
      <x:c r="C14" s="20"/>
      <x:c r="D14" s="20"/>
      <x:c r="E14" s="20"/>
      <x:c r="F14" s="20"/>
      <x:c r="G14" s="20"/>
      <x:c r="H14" s="20"/>
      <x:c r="I14" s="20"/>
      <x:c r="J14" s="20"/>
      <x:c r="K14" s="20"/>
      <x:c r="L14" s="20"/>
      <x:c r="M14" s="20"/>
      <x:c r="N14" s="20"/>
      <x:c r="O14" s="20"/>
      <x:c r="P14" s="20"/>
      <x:c r="Q14" s="20"/>
      <x:c r="R14" s="20"/>
      <x:c r="S14" s="20"/>
      <x:c r="T14" s="20"/>
    </x:row>
    <x:row r="15" ht="58" customHeight="1">
      <x:c r="A15" s="21"/>
      <x:c r="B15" s="21"/>
      <x:c r="C15" s="21"/>
      <x:c r="D15" s="21"/>
      <x:c r="E15" s="21"/>
      <x:c r="F15" s="21"/>
      <x:c r="G15" s="21"/>
      <x:c r="H15" s="21"/>
      <x:c r="I15" s="21"/>
      <x:c r="J15" s="21"/>
      <x:c r="K15" s="21"/>
      <x:c r="L15" s="21"/>
      <x:c r="M15" s="21"/>
      <x:c r="N15" s="21"/>
      <x:c r="O15" s="21"/>
      <x:c r="P15" s="21"/>
      <x:c r="Q15" s="21"/>
      <x:c r="R15" s="21"/>
      <x:c r="S15" s="21"/>
      <x:c r="T15" s="21"/>
    </x:row>
    <x:row r="16" ht="58" customHeight="1">
      <x:c r="A16" s="20"/>
      <x:c r="B16" s="20"/>
      <x:c r="C16" s="20"/>
      <x:c r="D16" s="20"/>
      <x:c r="E16" s="20"/>
      <x:c r="F16" s="20"/>
      <x:c r="G16" s="20"/>
      <x:c r="H16" s="20"/>
      <x:c r="I16" s="20"/>
      <x:c r="J16" s="20"/>
      <x:c r="K16" s="20"/>
      <x:c r="L16" s="20"/>
      <x:c r="M16" s="20"/>
      <x:c r="N16" s="20"/>
      <x:c r="O16" s="20"/>
      <x:c r="P16" s="20"/>
      <x:c r="Q16" s="20"/>
      <x:c r="R16" s="20"/>
      <x:c r="S16" s="20"/>
      <x:c r="T16" s="20"/>
    </x:row>
    <x:row r="17" ht="58" customHeight="1">
      <x:c r="A17" s="21"/>
      <x:c r="B17" s="21"/>
      <x:c r="C17" s="21"/>
      <x:c r="D17" s="21"/>
      <x:c r="E17" s="21"/>
      <x:c r="F17" s="21"/>
      <x:c r="G17" s="21"/>
      <x:c r="H17" s="21"/>
      <x:c r="I17" s="21"/>
      <x:c r="J17" s="21"/>
      <x:c r="K17" s="21"/>
      <x:c r="L17" s="21"/>
      <x:c r="M17" s="21"/>
      <x:c r="N17" s="21"/>
      <x:c r="O17" s="21"/>
      <x:c r="P17" s="21"/>
      <x:c r="Q17" s="21"/>
      <x:c r="R17" s="21"/>
      <x:c r="S17" s="21"/>
      <x:c r="T17" s="21"/>
    </x:row>
    <x:row r="18" ht="58" customHeight="1">
      <x:c r="A18" s="20"/>
      <x:c r="B18" s="20"/>
      <x:c r="C18" s="20"/>
      <x:c r="D18" s="20"/>
      <x:c r="E18" s="20"/>
      <x:c r="F18" s="20"/>
      <x:c r="G18" s="20"/>
      <x:c r="H18" s="20"/>
      <x:c r="I18" s="20"/>
      <x:c r="J18" s="20"/>
      <x:c r="K18" s="20"/>
      <x:c r="L18" s="20"/>
      <x:c r="M18" s="20"/>
      <x:c r="N18" s="20"/>
      <x:c r="O18" s="20"/>
      <x:c r="P18" s="20"/>
      <x:c r="Q18" s="20"/>
      <x:c r="R18" s="20"/>
      <x:c r="S18" s="20"/>
      <x:c r="T18" s="20"/>
    </x:row>
    <x:row r="19" ht="58" customHeight="1">
      <x:c r="A19" s="21"/>
      <x:c r="B19" s="21"/>
      <x:c r="C19" s="21"/>
      <x:c r="D19" s="21"/>
      <x:c r="E19" s="21"/>
      <x:c r="F19" s="21"/>
      <x:c r="G19" s="21"/>
      <x:c r="H19" s="21"/>
      <x:c r="I19" s="21"/>
      <x:c r="J19" s="21"/>
      <x:c r="K19" s="21"/>
      <x:c r="L19" s="21"/>
      <x:c r="M19" s="21"/>
      <x:c r="N19" s="21"/>
      <x:c r="O19" s="21"/>
      <x:c r="P19" s="21"/>
      <x:c r="Q19" s="21"/>
      <x:c r="R19" s="21"/>
      <x:c r="S19" s="21"/>
      <x:c r="T19" s="21"/>
    </x:row>
    <x:row r="20" ht="58" customHeight="1">
      <x:c r="A20" s="20"/>
      <x:c r="B20" s="20"/>
      <x:c r="C20" s="20"/>
      <x:c r="D20" s="20"/>
      <x:c r="E20" s="20"/>
      <x:c r="F20" s="20"/>
      <x:c r="G20" s="20"/>
      <x:c r="H20" s="20"/>
      <x:c r="I20" s="20"/>
      <x:c r="J20" s="20"/>
      <x:c r="K20" s="20"/>
      <x:c r="L20" s="20"/>
      <x:c r="M20" s="20"/>
      <x:c r="N20" s="20"/>
      <x:c r="O20" s="20"/>
      <x:c r="P20" s="20"/>
      <x:c r="Q20" s="20"/>
      <x:c r="R20" s="20"/>
      <x:c r="S20" s="20"/>
      <x:c r="T20" s="20"/>
    </x:row>
    <x:row r="21" ht="58" customHeight="1">
      <x:c r="A21" s="21"/>
      <x:c r="B21" s="21"/>
      <x:c r="C21" s="21"/>
      <x:c r="D21" s="21"/>
      <x:c r="E21" s="21"/>
      <x:c r="F21" s="21"/>
      <x:c r="G21" s="21"/>
      <x:c r="H21" s="21"/>
      <x:c r="I21" s="21"/>
      <x:c r="J21" s="21"/>
      <x:c r="K21" s="21"/>
      <x:c r="L21" s="21"/>
      <x:c r="M21" s="21"/>
      <x:c r="N21" s="21"/>
      <x:c r="O21" s="21"/>
      <x:c r="P21" s="21"/>
      <x:c r="Q21" s="21"/>
      <x:c r="R21" s="21"/>
      <x:c r="S21" s="21"/>
      <x:c r="T21" s="21"/>
    </x:row>
    <x:row r="22" ht="58" customHeight="1">
      <x:c r="A22" s="20"/>
      <x:c r="B22" s="20"/>
      <x:c r="C22" s="20"/>
      <x:c r="D22" s="20"/>
      <x:c r="E22" s="20"/>
      <x:c r="F22" s="20"/>
      <x:c r="G22" s="20"/>
      <x:c r="H22" s="20"/>
      <x:c r="I22" s="20"/>
      <x:c r="J22" s="20"/>
      <x:c r="K22" s="20"/>
      <x:c r="L22" s="20"/>
      <x:c r="M22" s="20"/>
      <x:c r="N22" s="20"/>
      <x:c r="O22" s="20"/>
      <x:c r="P22" s="20"/>
      <x:c r="Q22" s="20"/>
      <x:c r="R22" s="20"/>
      <x:c r="S22" s="20"/>
      <x:c r="T22" s="20"/>
    </x:row>
    <x:row r="23" ht="58" customHeight="1">
      <x:c r="A23" s="21"/>
      <x:c r="B23" s="21"/>
      <x:c r="C23" s="21"/>
      <x:c r="D23" s="21"/>
      <x:c r="E23" s="21"/>
      <x:c r="F23" s="21"/>
      <x:c r="G23" s="21"/>
      <x:c r="H23" s="21"/>
      <x:c r="I23" s="21"/>
      <x:c r="J23" s="21"/>
      <x:c r="K23" s="21"/>
      <x:c r="L23" s="21"/>
      <x:c r="M23" s="21"/>
      <x:c r="N23" s="21"/>
      <x:c r="O23" s="21"/>
      <x:c r="P23" s="21"/>
      <x:c r="Q23" s="21"/>
      <x:c r="R23" s="21"/>
      <x:c r="S23" s="21"/>
      <x:c r="T23" s="21"/>
    </x:row>
    <x:row r="24" ht="58" customHeight="1">
      <x:c r="A24" s="20"/>
      <x:c r="B24" s="20"/>
      <x:c r="C24" s="20"/>
      <x:c r="D24" s="20"/>
      <x:c r="E24" s="20"/>
      <x:c r="F24" s="20"/>
      <x:c r="G24" s="20"/>
      <x:c r="H24" s="20"/>
      <x:c r="I24" s="20"/>
      <x:c r="J24" s="20"/>
      <x:c r="K24" s="20"/>
      <x:c r="L24" s="20"/>
      <x:c r="M24" s="20"/>
      <x:c r="N24" s="20"/>
      <x:c r="O24" s="20"/>
      <x:c r="P24" s="20"/>
      <x:c r="Q24" s="20"/>
      <x:c r="R24" s="20"/>
      <x:c r="S24" s="20"/>
      <x:c r="T24" s="20"/>
    </x:row>
    <x:row r="25" ht="58" customHeight="1">
      <x:c r="A25" s="21"/>
      <x:c r="B25" s="21"/>
      <x:c r="C25" s="21"/>
      <x:c r="D25" s="21"/>
      <x:c r="E25" s="21"/>
      <x:c r="F25" s="21"/>
      <x:c r="G25" s="21"/>
      <x:c r="H25" s="21"/>
      <x:c r="I25" s="21"/>
      <x:c r="J25" s="21"/>
      <x:c r="K25" s="21"/>
      <x:c r="L25" s="21"/>
      <x:c r="M25" s="21"/>
      <x:c r="N25" s="21"/>
      <x:c r="O25" s="21"/>
      <x:c r="P25" s="21"/>
      <x:c r="Q25" s="21"/>
      <x:c r="R25" s="21"/>
      <x:c r="S25" s="21"/>
      <x:c r="T25" s="21"/>
    </x:row>
    <x:row r="26" ht="58" customHeight="1">
      <x:c r="A26" s="20"/>
      <x:c r="B26" s="20"/>
      <x:c r="C26" s="20"/>
      <x:c r="D26" s="20"/>
      <x:c r="E26" s="20"/>
      <x:c r="F26" s="20"/>
      <x:c r="G26" s="20"/>
      <x:c r="H26" s="20"/>
      <x:c r="I26" s="20"/>
      <x:c r="J26" s="20"/>
      <x:c r="K26" s="20"/>
      <x:c r="L26" s="20"/>
      <x:c r="M26" s="20"/>
      <x:c r="N26" s="20"/>
      <x:c r="O26" s="20"/>
      <x:c r="P26" s="20"/>
      <x:c r="Q26" s="20"/>
      <x:c r="R26" s="20"/>
      <x:c r="S26" s="20"/>
      <x:c r="T26" s="20"/>
    </x:row>
    <x:row r="27" ht="58" customHeight="1">
      <x:c r="A27" s="21"/>
      <x:c r="B27" s="21"/>
      <x:c r="C27" s="21"/>
      <x:c r="D27" s="21"/>
      <x:c r="E27" s="21"/>
      <x:c r="F27" s="21"/>
      <x:c r="G27" s="21"/>
      <x:c r="H27" s="21"/>
      <x:c r="I27" s="21"/>
      <x:c r="J27" s="21"/>
      <x:c r="K27" s="21"/>
      <x:c r="L27" s="21"/>
      <x:c r="M27" s="21"/>
      <x:c r="N27" s="21"/>
      <x:c r="O27" s="21"/>
      <x:c r="P27" s="21"/>
      <x:c r="Q27" s="21"/>
      <x:c r="R27" s="21"/>
      <x:c r="S27" s="21"/>
      <x:c r="T27" s="21"/>
    </x:row>
    <x:row r="28" ht="58" customHeight="1">
      <x:c r="A28" s="20"/>
      <x:c r="B28" s="20"/>
      <x:c r="C28" s="20"/>
      <x:c r="D28" s="20"/>
      <x:c r="E28" s="20"/>
      <x:c r="F28" s="20"/>
      <x:c r="G28" s="20"/>
      <x:c r="H28" s="20"/>
      <x:c r="I28" s="20"/>
      <x:c r="J28" s="20"/>
      <x:c r="K28" s="20"/>
      <x:c r="L28" s="20"/>
      <x:c r="M28" s="20"/>
      <x:c r="N28" s="20"/>
      <x:c r="O28" s="20"/>
      <x:c r="P28" s="20"/>
      <x:c r="Q28" s="20"/>
      <x:c r="R28" s="20"/>
      <x:c r="S28" s="20"/>
      <x:c r="T28" s="20"/>
    </x:row>
    <x:row r="29" ht="58" customHeight="1">
      <x:c r="A29" s="21"/>
      <x:c r="B29" s="21"/>
      <x:c r="C29" s="21"/>
      <x:c r="D29" s="21"/>
      <x:c r="E29" s="21"/>
      <x:c r="F29" s="21"/>
      <x:c r="G29" s="21"/>
      <x:c r="H29" s="21"/>
      <x:c r="I29" s="21"/>
      <x:c r="J29" s="21"/>
      <x:c r="K29" s="21"/>
      <x:c r="L29" s="21"/>
      <x:c r="M29" s="21"/>
      <x:c r="N29" s="21"/>
      <x:c r="O29" s="21"/>
      <x:c r="P29" s="21"/>
      <x:c r="Q29" s="21"/>
      <x:c r="R29" s="21"/>
      <x:c r="S29" s="21"/>
      <x:c r="T29" s="21"/>
    </x:row>
    <x:row r="30" ht="58" customHeight="1">
      <x:c r="A30" s="20"/>
      <x:c r="B30" s="20"/>
      <x:c r="C30" s="20"/>
      <x:c r="D30" s="20"/>
      <x:c r="E30" s="20"/>
      <x:c r="F30" s="20"/>
      <x:c r="G30" s="20"/>
      <x:c r="H30" s="20"/>
      <x:c r="I30" s="20"/>
      <x:c r="J30" s="20"/>
      <x:c r="K30" s="20"/>
      <x:c r="L30" s="20"/>
      <x:c r="M30" s="20"/>
      <x:c r="N30" s="20"/>
      <x:c r="O30" s="20"/>
      <x:c r="P30" s="20"/>
      <x:c r="Q30" s="20"/>
      <x:c r="R30" s="20"/>
      <x:c r="S30" s="20"/>
      <x:c r="T30" s="20"/>
    </x:row>
    <x:row r="31" ht="58" customHeight="1">
      <x:c r="A31" s="21"/>
      <x:c r="B31" s="21"/>
      <x:c r="C31" s="21"/>
      <x:c r="D31" s="21"/>
      <x:c r="E31" s="21"/>
      <x:c r="F31" s="21"/>
      <x:c r="G31" s="21"/>
      <x:c r="H31" s="21"/>
      <x:c r="I31" s="21"/>
      <x:c r="J31" s="21"/>
      <x:c r="K31" s="21"/>
      <x:c r="L31" s="21"/>
      <x:c r="M31" s="21"/>
      <x:c r="N31" s="21"/>
      <x:c r="O31" s="21"/>
      <x:c r="P31" s="21"/>
      <x:c r="Q31" s="21"/>
      <x:c r="R31" s="21"/>
      <x:c r="S31" s="21"/>
      <x:c r="T31" s="21"/>
    </x:row>
    <x:row r="32" ht="58" customHeight="1">
      <x:c r="A32" s="20"/>
      <x:c r="B32" s="20"/>
      <x:c r="C32" s="20"/>
      <x:c r="D32" s="20"/>
      <x:c r="E32" s="20"/>
      <x:c r="F32" s="20"/>
      <x:c r="G32" s="20"/>
      <x:c r="H32" s="20"/>
      <x:c r="I32" s="20"/>
      <x:c r="J32" s="20"/>
      <x:c r="K32" s="20"/>
      <x:c r="L32" s="20"/>
      <x:c r="M32" s="20"/>
      <x:c r="N32" s="20"/>
      <x:c r="O32" s="20"/>
      <x:c r="P32" s="20"/>
      <x:c r="Q32" s="20"/>
      <x:c r="R32" s="20"/>
      <x:c r="S32" s="20"/>
      <x:c r="T32" s="20"/>
    </x:row>
    <x:row r="33" ht="58" customHeight="1">
      <x:c r="A33" s="21"/>
      <x:c r="B33" s="21"/>
      <x:c r="C33" s="21"/>
      <x:c r="D33" s="21"/>
      <x:c r="E33" s="21"/>
      <x:c r="F33" s="21"/>
      <x:c r="G33" s="21"/>
      <x:c r="H33" s="21"/>
      <x:c r="I33" s="21"/>
      <x:c r="J33" s="21"/>
      <x:c r="K33" s="21"/>
      <x:c r="L33" s="21"/>
      <x:c r="M33" s="21"/>
      <x:c r="N33" s="21"/>
      <x:c r="O33" s="21"/>
      <x:c r="P33" s="21"/>
      <x:c r="Q33" s="21"/>
      <x:c r="R33" s="21"/>
      <x:c r="S33" s="21"/>
      <x:c r="T33" s="21"/>
    </x:row>
    <x:row r="34" ht="58" customHeight="1">
      <x:c r="A34" s="20"/>
      <x:c r="B34" s="20"/>
      <x:c r="C34" s="20"/>
      <x:c r="D34" s="20"/>
      <x:c r="E34" s="20"/>
      <x:c r="F34" s="20"/>
      <x:c r="G34" s="20"/>
      <x:c r="H34" s="20"/>
      <x:c r="I34" s="20"/>
      <x:c r="J34" s="20"/>
      <x:c r="K34" s="20"/>
      <x:c r="L34" s="20"/>
      <x:c r="M34" s="20"/>
      <x:c r="N34" s="20"/>
      <x:c r="O34" s="20"/>
      <x:c r="P34" s="20"/>
      <x:c r="Q34" s="20"/>
      <x:c r="R34" s="20"/>
      <x:c r="S34" s="20"/>
      <x:c r="T34" s="20"/>
    </x:row>
    <x:row r="35" ht="58" customHeight="1">
      <x:c r="A35" s="21"/>
      <x:c r="B35" s="21"/>
      <x:c r="C35" s="21"/>
      <x:c r="D35" s="21"/>
      <x:c r="E35" s="21"/>
      <x:c r="F35" s="21"/>
      <x:c r="G35" s="21"/>
      <x:c r="H35" s="21"/>
      <x:c r="I35" s="21"/>
      <x:c r="J35" s="21"/>
      <x:c r="K35" s="21"/>
      <x:c r="L35" s="21"/>
      <x:c r="M35" s="21"/>
      <x:c r="N35" s="21"/>
      <x:c r="O35" s="21"/>
      <x:c r="P35" s="21"/>
      <x:c r="Q35" s="21"/>
      <x:c r="R35" s="21"/>
      <x:c r="S35" s="21"/>
      <x:c r="T35" s="21"/>
    </x:row>
  </x:sheetData>
  <x:mergeCells>
    <x:mergeCell ref="A1:T1"/>
    <x:mergeCell ref="A2:T3"/>
  </x:mergeCells>
  <x:dataValidations count="3">
    <x:dataValidation type="list" sqref="B6:B35">
      <x:formula1>"鋼材,木材,建材"</x:formula1>
    </x:dataValidation>
    <x:dataValidation type="list" sqref="K6:K35">
      <x:formula1>"本,枚"</x:formula1>
    </x:dataValidation>
    <x:dataValidation type="list" sqref="R6:R35">
      <x:formula1>"確認済,未確認"</x:formula1>
    </x:dataValidation>
  </x:dataValidations>
  <x:pageMargins left="0.7" right="0.7" top="0.75" bottom="0.75" header="0.3" footer="0.3"/>
  <x:tableParts count="1">
    <x:tablePart xmlns:r="http://schemas.openxmlformats.org/officeDocument/2006/relationships" r:id="Rd23cf5fd9e94456b"/>
  </x:tableParts>
</x:worksheet>
</file>

<file path=xl/worksheets/sheet9.xml><?xml version="1.0" encoding="utf-8"?>
<x:worksheet xmlns:x="http://schemas.openxmlformats.org/spreadsheetml/2006/main">
  <x:sheetFormatPr defaultRowHeight="15"/>
  <x:cols>
    <x:col min="1" max="1" width="14" hidden="0" customWidth="1"/>
    <x:col min="2" max="2" width="14" hidden="0" customWidth="1"/>
    <x:col min="3" max="3" width="14" hidden="0" customWidth="1"/>
    <x:col min="4" max="4" width="23"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14" hidden="0" customWidth="1"/>
    <x:col min="13" max="13" width="14" hidden="0" customWidth="1"/>
    <x:col min="14" max="14" width="14" hidden="0" customWidth="1"/>
    <x:col min="15" max="15" width="14" hidden="0" customWidth="1"/>
    <x:col min="16" max="16" width="23" hidden="0" customWidth="1"/>
    <x:col min="17" max="17" width="23" hidden="0" customWidth="1"/>
    <x:col min="18" max="18" width="26" hidden="0" customWidth="1"/>
    <x:col min="19" max="19" width="26" hidden="0" customWidth="1"/>
    <x:col min="20" max="20" width="26" hidden="0" customWidth="1"/>
  </x:cols>
  <x:sheetData>
    <x:row r="1" ht="38" customHeight="1">
      <x:c r="A1" s="9" t="str">
        <x:v>空｜生成</x:v>
      </x:c>
      <x:c r="B1" s="9"/>
      <x:c r="C1" s="9"/>
      <x:c r="D1" s="9"/>
      <x:c r="E1" s="9"/>
      <x:c r="F1" s="9"/>
      <x:c r="G1" s="9"/>
      <x:c r="H1" s="9"/>
      <x:c r="I1" s="9"/>
      <x:c r="J1" s="9"/>
      <x:c r="K1" s="9"/>
      <x:c r="L1" s="9"/>
      <x:c r="M1" s="9"/>
      <x:c r="N1" s="9"/>
      <x:c r="O1" s="9"/>
      <x:c r="P1" s="9"/>
      <x:c r="Q1" s="9"/>
      <x:c r="R1" s="9"/>
      <x:c r="S1" s="9"/>
      <x:c r="T1" s="9"/>
    </x:row>
    <x:row r="2" ht="26" customHeight="1">
      <x:c r="A2" s="12" t="str">
        <x:v>未記入版。青系の入力欄へ記入し、計算・照合シートの保留を確認してください。 入力シート。空欄は未確認、0と区別します。</x:v>
      </x:c>
      <x:c r="B2" s="12"/>
      <x:c r="C2" s="12"/>
      <x:c r="D2" s="12"/>
      <x:c r="E2" s="12"/>
      <x:c r="F2" s="12"/>
      <x:c r="G2" s="12"/>
      <x:c r="H2" s="12"/>
      <x:c r="I2" s="12"/>
      <x:c r="J2" s="12"/>
      <x:c r="K2" s="12"/>
      <x:c r="L2" s="12"/>
      <x:c r="M2" s="12"/>
      <x:c r="N2" s="12"/>
      <x:c r="O2" s="12"/>
      <x:c r="P2" s="12"/>
      <x:c r="Q2" s="12"/>
      <x:c r="R2" s="12"/>
      <x:c r="S2" s="12"/>
      <x:c r="T2" s="12"/>
    </x:row>
    <x:row r="3" ht="26" customHeight="1">
      <x:c r="A3" s="12"/>
      <x:c r="B3" s="12"/>
      <x:c r="C3" s="12"/>
      <x:c r="D3" s="12"/>
      <x:c r="E3" s="12"/>
      <x:c r="F3" s="12"/>
      <x:c r="G3" s="12"/>
      <x:c r="H3" s="12"/>
      <x:c r="I3" s="12"/>
      <x:c r="J3" s="12"/>
      <x:c r="K3" s="12"/>
      <x:c r="L3" s="12"/>
      <x:c r="M3" s="12"/>
      <x:c r="N3" s="12"/>
      <x:c r="O3" s="12"/>
      <x:c r="P3" s="12"/>
      <x:c r="Q3" s="12"/>
      <x:c r="R3" s="12"/>
      <x:c r="S3" s="12"/>
      <x:c r="T3" s="12"/>
    </x:row>
    <x:row r="4" ht="26" customHeight="1">
      <x:c r="A4" s="4"/>
      <x:c r="B4" s="4"/>
      <x:c r="C4" s="4"/>
      <x:c r="D4" s="4"/>
      <x:c r="E4" s="4"/>
      <x:c r="F4" s="4"/>
      <x:c r="G4" s="4"/>
      <x:c r="H4" s="4"/>
      <x:c r="I4" s="4"/>
      <x:c r="J4" s="4"/>
      <x:c r="K4" s="4"/>
      <x:c r="L4" s="4"/>
      <x:c r="M4" s="4"/>
      <x:c r="N4" s="4"/>
      <x:c r="O4" s="4"/>
      <x:c r="P4" s="4"/>
      <x:c r="Q4" s="4"/>
      <x:c r="R4" s="4"/>
      <x:c r="S4" s="4"/>
      <x:c r="T4" s="4"/>
    </x:row>
    <x:row r="5" ht="40" customHeight="1">
      <x:c r="A5" s="15" t="str">
        <x:v>生成物ID</x:v>
      </x:c>
      <x:c r="B5" s="15" t="str">
        <x:v>原材ID</x:v>
      </x:c>
      <x:c r="C5" s="15" t="str">
        <x:v>加工ID</x:v>
      </x:c>
      <x:c r="D5" s="15" t="str">
        <x:v>区分</x:v>
      </x:c>
      <x:c r="E5" s="15" t="str">
        <x:v>厚さ (mm)</x:v>
      </x:c>
      <x:c r="F5" s="15" t="str">
        <x:v>幅 (mm)</x:v>
      </x:c>
      <x:c r="G5" s="15" t="str">
        <x:v>長さ (mm)</x:v>
      </x:c>
      <x:c r="H5" s="15" t="str">
        <x:v>生成数量</x:v>
      </x:c>
      <x:c r="I5" s="15" t="str">
        <x:v>保管単位</x:v>
      </x:c>
      <x:c r="J5" s="15" t="str">
        <x:v>予約数量</x:v>
      </x:c>
      <x:c r="K5" s="15" t="str">
        <x:v>予約ID</x:v>
      </x:c>
      <x:c r="L5" s="15" t="str">
        <x:v>品質判定</x:v>
      </x:c>
      <x:c r="M5" s="15" t="str">
        <x:v>理論／実測</x:v>
      </x:c>
      <x:c r="N5" s="15" t="str">
        <x:v>実測 (kg)</x:v>
      </x:c>
      <x:c r="O5" s="15" t="str">
        <x:v>販売単位</x:v>
      </x:c>
      <x:c r="P5" s="15" t="str">
        <x:v>記録担当</x:v>
      </x:c>
      <x:c r="Q5" s="15" t="str">
        <x:v>品質確認者</x:v>
      </x:c>
      <x:c r="R5" s="15" t="str">
        <x:v>確認日時</x:v>
      </x:c>
      <x:c r="S5" s="15" t="str">
        <x:v>保管場所</x:v>
      </x:c>
      <x:c r="T5" s="15" t="str">
        <x:v>判定理由</x:v>
      </x:c>
    </x:row>
    <x:row r="6" ht="38" customHeight="1">
      <x:c r="A6" s="20"/>
      <x:c r="B6" s="20"/>
      <x:c r="C6" s="20"/>
      <x:c r="D6" s="20"/>
      <x:c r="E6" s="20"/>
      <x:c r="F6" s="20"/>
      <x:c r="G6" s="20"/>
      <x:c r="H6" s="20"/>
      <x:c r="I6" s="20"/>
      <x:c r="J6" s="20"/>
      <x:c r="K6" s="20"/>
      <x:c r="L6" s="20"/>
      <x:c r="M6" s="20"/>
      <x:c r="N6" s="20"/>
      <x:c r="O6" s="20"/>
      <x:c r="P6" s="20"/>
      <x:c r="Q6" s="20"/>
      <x:c r="R6" s="20"/>
      <x:c r="S6" s="20"/>
      <x:c r="T6" s="20"/>
    </x:row>
    <x:row r="7" ht="38" customHeight="1">
      <x:c r="A7" s="21"/>
      <x:c r="B7" s="21"/>
      <x:c r="C7" s="21"/>
      <x:c r="D7" s="21"/>
      <x:c r="E7" s="21"/>
      <x:c r="F7" s="21"/>
      <x:c r="G7" s="21"/>
      <x:c r="H7" s="21"/>
      <x:c r="I7" s="21"/>
      <x:c r="J7" s="21"/>
      <x:c r="K7" s="21"/>
      <x:c r="L7" s="21"/>
      <x:c r="M7" s="21"/>
      <x:c r="N7" s="21"/>
      <x:c r="O7" s="21"/>
      <x:c r="P7" s="21"/>
      <x:c r="Q7" s="21"/>
      <x:c r="R7" s="21"/>
      <x:c r="S7" s="21"/>
      <x:c r="T7" s="21"/>
    </x:row>
    <x:row r="8" ht="38" customHeight="1">
      <x:c r="A8" s="20"/>
      <x:c r="B8" s="20"/>
      <x:c r="C8" s="20"/>
      <x:c r="D8" s="20"/>
      <x:c r="E8" s="20"/>
      <x:c r="F8" s="20"/>
      <x:c r="G8" s="20"/>
      <x:c r="H8" s="20"/>
      <x:c r="I8" s="20"/>
      <x:c r="J8" s="20"/>
      <x:c r="K8" s="20"/>
      <x:c r="L8" s="20"/>
      <x:c r="M8" s="20"/>
      <x:c r="N8" s="20"/>
      <x:c r="O8" s="20"/>
      <x:c r="P8" s="20"/>
      <x:c r="Q8" s="20"/>
      <x:c r="R8" s="20"/>
      <x:c r="S8" s="20"/>
      <x:c r="T8" s="20"/>
    </x:row>
    <x:row r="9" ht="38" customHeight="1">
      <x:c r="A9" s="21"/>
      <x:c r="B9" s="21"/>
      <x:c r="C9" s="21"/>
      <x:c r="D9" s="21"/>
      <x:c r="E9" s="21"/>
      <x:c r="F9" s="21"/>
      <x:c r="G9" s="21"/>
      <x:c r="H9" s="21"/>
      <x:c r="I9" s="21"/>
      <x:c r="J9" s="21"/>
      <x:c r="K9" s="21"/>
      <x:c r="L9" s="21"/>
      <x:c r="M9" s="21"/>
      <x:c r="N9" s="21"/>
      <x:c r="O9" s="21"/>
      <x:c r="P9" s="21"/>
      <x:c r="Q9" s="21"/>
      <x:c r="R9" s="21"/>
      <x:c r="S9" s="21"/>
      <x:c r="T9" s="21"/>
    </x:row>
    <x:row r="10" ht="38" customHeight="1">
      <x:c r="A10" s="20"/>
      <x:c r="B10" s="20"/>
      <x:c r="C10" s="20"/>
      <x:c r="D10" s="20"/>
      <x:c r="E10" s="20"/>
      <x:c r="F10" s="20"/>
      <x:c r="G10" s="20"/>
      <x:c r="H10" s="20"/>
      <x:c r="I10" s="20"/>
      <x:c r="J10" s="20"/>
      <x:c r="K10" s="20"/>
      <x:c r="L10" s="20"/>
      <x:c r="M10" s="20"/>
      <x:c r="N10" s="20"/>
      <x:c r="O10" s="20"/>
      <x:c r="P10" s="20"/>
      <x:c r="Q10" s="20"/>
      <x:c r="R10" s="20"/>
      <x:c r="S10" s="20"/>
      <x:c r="T10" s="20"/>
    </x:row>
    <x:row r="11" ht="38" customHeight="1">
      <x:c r="A11" s="21"/>
      <x:c r="B11" s="21"/>
      <x:c r="C11" s="21"/>
      <x:c r="D11" s="21"/>
      <x:c r="E11" s="21"/>
      <x:c r="F11" s="21"/>
      <x:c r="G11" s="21"/>
      <x:c r="H11" s="21"/>
      <x:c r="I11" s="21"/>
      <x:c r="J11" s="21"/>
      <x:c r="K11" s="21"/>
      <x:c r="L11" s="21"/>
      <x:c r="M11" s="21"/>
      <x:c r="N11" s="21"/>
      <x:c r="O11" s="21"/>
      <x:c r="P11" s="21"/>
      <x:c r="Q11" s="21"/>
      <x:c r="R11" s="21"/>
      <x:c r="S11" s="21"/>
      <x:c r="T11" s="21"/>
    </x:row>
    <x:row r="12" ht="38" customHeight="1">
      <x:c r="A12" s="20"/>
      <x:c r="B12" s="20"/>
      <x:c r="C12" s="20"/>
      <x:c r="D12" s="20"/>
      <x:c r="E12" s="20"/>
      <x:c r="F12" s="20"/>
      <x:c r="G12" s="20"/>
      <x:c r="H12" s="20"/>
      <x:c r="I12" s="20"/>
      <x:c r="J12" s="20"/>
      <x:c r="K12" s="20"/>
      <x:c r="L12" s="20"/>
      <x:c r="M12" s="20"/>
      <x:c r="N12" s="20"/>
      <x:c r="O12" s="20"/>
      <x:c r="P12" s="20"/>
      <x:c r="Q12" s="20"/>
      <x:c r="R12" s="20"/>
      <x:c r="S12" s="20"/>
      <x:c r="T12" s="20"/>
    </x:row>
    <x:row r="13" ht="38" customHeight="1">
      <x:c r="A13" s="21"/>
      <x:c r="B13" s="21"/>
      <x:c r="C13" s="21"/>
      <x:c r="D13" s="21"/>
      <x:c r="E13" s="21"/>
      <x:c r="F13" s="21"/>
      <x:c r="G13" s="21"/>
      <x:c r="H13" s="21"/>
      <x:c r="I13" s="21"/>
      <x:c r="J13" s="21"/>
      <x:c r="K13" s="21"/>
      <x:c r="L13" s="21"/>
      <x:c r="M13" s="21"/>
      <x:c r="N13" s="21"/>
      <x:c r="O13" s="21"/>
      <x:c r="P13" s="21"/>
      <x:c r="Q13" s="21"/>
      <x:c r="R13" s="21"/>
      <x:c r="S13" s="21"/>
      <x:c r="T13" s="21"/>
    </x:row>
    <x:row r="14" ht="38" customHeight="1">
      <x:c r="A14" s="20"/>
      <x:c r="B14" s="20"/>
      <x:c r="C14" s="20"/>
      <x:c r="D14" s="20"/>
      <x:c r="E14" s="20"/>
      <x:c r="F14" s="20"/>
      <x:c r="G14" s="20"/>
      <x:c r="H14" s="20"/>
      <x:c r="I14" s="20"/>
      <x:c r="J14" s="20"/>
      <x:c r="K14" s="20"/>
      <x:c r="L14" s="20"/>
      <x:c r="M14" s="20"/>
      <x:c r="N14" s="20"/>
      <x:c r="O14" s="20"/>
      <x:c r="P14" s="20"/>
      <x:c r="Q14" s="20"/>
      <x:c r="R14" s="20"/>
      <x:c r="S14" s="20"/>
      <x:c r="T14" s="20"/>
    </x:row>
    <x:row r="15" ht="38" customHeight="1">
      <x:c r="A15" s="21"/>
      <x:c r="B15" s="21"/>
      <x:c r="C15" s="21"/>
      <x:c r="D15" s="21"/>
      <x:c r="E15" s="21"/>
      <x:c r="F15" s="21"/>
      <x:c r="G15" s="21"/>
      <x:c r="H15" s="21"/>
      <x:c r="I15" s="21"/>
      <x:c r="J15" s="21"/>
      <x:c r="K15" s="21"/>
      <x:c r="L15" s="21"/>
      <x:c r="M15" s="21"/>
      <x:c r="N15" s="21"/>
      <x:c r="O15" s="21"/>
      <x:c r="P15" s="21"/>
      <x:c r="Q15" s="21"/>
      <x:c r="R15" s="21"/>
      <x:c r="S15" s="21"/>
      <x:c r="T15" s="21"/>
    </x:row>
    <x:row r="16" ht="38" customHeight="1">
      <x:c r="A16" s="20"/>
      <x:c r="B16" s="20"/>
      <x:c r="C16" s="20"/>
      <x:c r="D16" s="20"/>
      <x:c r="E16" s="20"/>
      <x:c r="F16" s="20"/>
      <x:c r="G16" s="20"/>
      <x:c r="H16" s="20"/>
      <x:c r="I16" s="20"/>
      <x:c r="J16" s="20"/>
      <x:c r="K16" s="20"/>
      <x:c r="L16" s="20"/>
      <x:c r="M16" s="20"/>
      <x:c r="N16" s="20"/>
      <x:c r="O16" s="20"/>
      <x:c r="P16" s="20"/>
      <x:c r="Q16" s="20"/>
      <x:c r="R16" s="20"/>
      <x:c r="S16" s="20"/>
      <x:c r="T16" s="20"/>
    </x:row>
    <x:row r="17" ht="38" customHeight="1">
      <x:c r="A17" s="21"/>
      <x:c r="B17" s="21"/>
      <x:c r="C17" s="21"/>
      <x:c r="D17" s="21"/>
      <x:c r="E17" s="21"/>
      <x:c r="F17" s="21"/>
      <x:c r="G17" s="21"/>
      <x:c r="H17" s="21"/>
      <x:c r="I17" s="21"/>
      <x:c r="J17" s="21"/>
      <x:c r="K17" s="21"/>
      <x:c r="L17" s="21"/>
      <x:c r="M17" s="21"/>
      <x:c r="N17" s="21"/>
      <x:c r="O17" s="21"/>
      <x:c r="P17" s="21"/>
      <x:c r="Q17" s="21"/>
      <x:c r="R17" s="21"/>
      <x:c r="S17" s="21"/>
      <x:c r="T17" s="21"/>
    </x:row>
    <x:row r="18" ht="38" customHeight="1">
      <x:c r="A18" s="20"/>
      <x:c r="B18" s="20"/>
      <x:c r="C18" s="20"/>
      <x:c r="D18" s="20"/>
      <x:c r="E18" s="20"/>
      <x:c r="F18" s="20"/>
      <x:c r="G18" s="20"/>
      <x:c r="H18" s="20"/>
      <x:c r="I18" s="20"/>
      <x:c r="J18" s="20"/>
      <x:c r="K18" s="20"/>
      <x:c r="L18" s="20"/>
      <x:c r="M18" s="20"/>
      <x:c r="N18" s="20"/>
      <x:c r="O18" s="20"/>
      <x:c r="P18" s="20"/>
      <x:c r="Q18" s="20"/>
      <x:c r="R18" s="20"/>
      <x:c r="S18" s="20"/>
      <x:c r="T18" s="20"/>
    </x:row>
    <x:row r="19" ht="38" customHeight="1">
      <x:c r="A19" s="21"/>
      <x:c r="B19" s="21"/>
      <x:c r="C19" s="21"/>
      <x:c r="D19" s="21"/>
      <x:c r="E19" s="21"/>
      <x:c r="F19" s="21"/>
      <x:c r="G19" s="21"/>
      <x:c r="H19" s="21"/>
      <x:c r="I19" s="21"/>
      <x:c r="J19" s="21"/>
      <x:c r="K19" s="21"/>
      <x:c r="L19" s="21"/>
      <x:c r="M19" s="21"/>
      <x:c r="N19" s="21"/>
      <x:c r="O19" s="21"/>
      <x:c r="P19" s="21"/>
      <x:c r="Q19" s="21"/>
      <x:c r="R19" s="21"/>
      <x:c r="S19" s="21"/>
      <x:c r="T19" s="21"/>
    </x:row>
    <x:row r="20" ht="38" customHeight="1">
      <x:c r="A20" s="20"/>
      <x:c r="B20" s="20"/>
      <x:c r="C20" s="20"/>
      <x:c r="D20" s="20"/>
      <x:c r="E20" s="20"/>
      <x:c r="F20" s="20"/>
      <x:c r="G20" s="20"/>
      <x:c r="H20" s="20"/>
      <x:c r="I20" s="20"/>
      <x:c r="J20" s="20"/>
      <x:c r="K20" s="20"/>
      <x:c r="L20" s="20"/>
      <x:c r="M20" s="20"/>
      <x:c r="N20" s="20"/>
      <x:c r="O20" s="20"/>
      <x:c r="P20" s="20"/>
      <x:c r="Q20" s="20"/>
      <x:c r="R20" s="20"/>
      <x:c r="S20" s="20"/>
      <x:c r="T20" s="20"/>
    </x:row>
    <x:row r="21" ht="38" customHeight="1">
      <x:c r="A21" s="21"/>
      <x:c r="B21" s="21"/>
      <x:c r="C21" s="21"/>
      <x:c r="D21" s="21"/>
      <x:c r="E21" s="21"/>
      <x:c r="F21" s="21"/>
      <x:c r="G21" s="21"/>
      <x:c r="H21" s="21"/>
      <x:c r="I21" s="21"/>
      <x:c r="J21" s="21"/>
      <x:c r="K21" s="21"/>
      <x:c r="L21" s="21"/>
      <x:c r="M21" s="21"/>
      <x:c r="N21" s="21"/>
      <x:c r="O21" s="21"/>
      <x:c r="P21" s="21"/>
      <x:c r="Q21" s="21"/>
      <x:c r="R21" s="21"/>
      <x:c r="S21" s="21"/>
      <x:c r="T21" s="21"/>
    </x:row>
    <x:row r="22" ht="38" customHeight="1">
      <x:c r="A22" s="20"/>
      <x:c r="B22" s="20"/>
      <x:c r="C22" s="20"/>
      <x:c r="D22" s="20"/>
      <x:c r="E22" s="20"/>
      <x:c r="F22" s="20"/>
      <x:c r="G22" s="20"/>
      <x:c r="H22" s="20"/>
      <x:c r="I22" s="20"/>
      <x:c r="J22" s="20"/>
      <x:c r="K22" s="20"/>
      <x:c r="L22" s="20"/>
      <x:c r="M22" s="20"/>
      <x:c r="N22" s="20"/>
      <x:c r="O22" s="20"/>
      <x:c r="P22" s="20"/>
      <x:c r="Q22" s="20"/>
      <x:c r="R22" s="20"/>
      <x:c r="S22" s="20"/>
      <x:c r="T22" s="20"/>
    </x:row>
    <x:row r="23" ht="38" customHeight="1">
      <x:c r="A23" s="21"/>
      <x:c r="B23" s="21"/>
      <x:c r="C23" s="21"/>
      <x:c r="D23" s="21"/>
      <x:c r="E23" s="21"/>
      <x:c r="F23" s="21"/>
      <x:c r="G23" s="21"/>
      <x:c r="H23" s="21"/>
      <x:c r="I23" s="21"/>
      <x:c r="J23" s="21"/>
      <x:c r="K23" s="21"/>
      <x:c r="L23" s="21"/>
      <x:c r="M23" s="21"/>
      <x:c r="N23" s="21"/>
      <x:c r="O23" s="21"/>
      <x:c r="P23" s="21"/>
      <x:c r="Q23" s="21"/>
      <x:c r="R23" s="21"/>
      <x:c r="S23" s="21"/>
      <x:c r="T23" s="21"/>
    </x:row>
    <x:row r="24" ht="38" customHeight="1">
      <x:c r="A24" s="20"/>
      <x:c r="B24" s="20"/>
      <x:c r="C24" s="20"/>
      <x:c r="D24" s="20"/>
      <x:c r="E24" s="20"/>
      <x:c r="F24" s="20"/>
      <x:c r="G24" s="20"/>
      <x:c r="H24" s="20"/>
      <x:c r="I24" s="20"/>
      <x:c r="J24" s="20"/>
      <x:c r="K24" s="20"/>
      <x:c r="L24" s="20"/>
      <x:c r="M24" s="20"/>
      <x:c r="N24" s="20"/>
      <x:c r="O24" s="20"/>
      <x:c r="P24" s="20"/>
      <x:c r="Q24" s="20"/>
      <x:c r="R24" s="20"/>
      <x:c r="S24" s="20"/>
      <x:c r="T24" s="20"/>
    </x:row>
    <x:row r="25" ht="38" customHeight="1">
      <x:c r="A25" s="21"/>
      <x:c r="B25" s="21"/>
      <x:c r="C25" s="21"/>
      <x:c r="D25" s="21"/>
      <x:c r="E25" s="21"/>
      <x:c r="F25" s="21"/>
      <x:c r="G25" s="21"/>
      <x:c r="H25" s="21"/>
      <x:c r="I25" s="21"/>
      <x:c r="J25" s="21"/>
      <x:c r="K25" s="21"/>
      <x:c r="L25" s="21"/>
      <x:c r="M25" s="21"/>
      <x:c r="N25" s="21"/>
      <x:c r="O25" s="21"/>
      <x:c r="P25" s="21"/>
      <x:c r="Q25" s="21"/>
      <x:c r="R25" s="21"/>
      <x:c r="S25" s="21"/>
      <x:c r="T25" s="21"/>
    </x:row>
    <x:row r="26" ht="38" customHeight="1">
      <x:c r="A26" s="20"/>
      <x:c r="B26" s="20"/>
      <x:c r="C26" s="20"/>
      <x:c r="D26" s="20"/>
      <x:c r="E26" s="20"/>
      <x:c r="F26" s="20"/>
      <x:c r="G26" s="20"/>
      <x:c r="H26" s="20"/>
      <x:c r="I26" s="20"/>
      <x:c r="J26" s="20"/>
      <x:c r="K26" s="20"/>
      <x:c r="L26" s="20"/>
      <x:c r="M26" s="20"/>
      <x:c r="N26" s="20"/>
      <x:c r="O26" s="20"/>
      <x:c r="P26" s="20"/>
      <x:c r="Q26" s="20"/>
      <x:c r="R26" s="20"/>
      <x:c r="S26" s="20"/>
      <x:c r="T26" s="20"/>
    </x:row>
    <x:row r="27" ht="38" customHeight="1">
      <x:c r="A27" s="21"/>
      <x:c r="B27" s="21"/>
      <x:c r="C27" s="21"/>
      <x:c r="D27" s="21"/>
      <x:c r="E27" s="21"/>
      <x:c r="F27" s="21"/>
      <x:c r="G27" s="21"/>
      <x:c r="H27" s="21"/>
      <x:c r="I27" s="21"/>
      <x:c r="J27" s="21"/>
      <x:c r="K27" s="21"/>
      <x:c r="L27" s="21"/>
      <x:c r="M27" s="21"/>
      <x:c r="N27" s="21"/>
      <x:c r="O27" s="21"/>
      <x:c r="P27" s="21"/>
      <x:c r="Q27" s="21"/>
      <x:c r="R27" s="21"/>
      <x:c r="S27" s="21"/>
      <x:c r="T27" s="21"/>
    </x:row>
    <x:row r="28" ht="38" customHeight="1">
      <x:c r="A28" s="20"/>
      <x:c r="B28" s="20"/>
      <x:c r="C28" s="20"/>
      <x:c r="D28" s="20"/>
      <x:c r="E28" s="20"/>
      <x:c r="F28" s="20"/>
      <x:c r="G28" s="20"/>
      <x:c r="H28" s="20"/>
      <x:c r="I28" s="20"/>
      <x:c r="J28" s="20"/>
      <x:c r="K28" s="20"/>
      <x:c r="L28" s="20"/>
      <x:c r="M28" s="20"/>
      <x:c r="N28" s="20"/>
      <x:c r="O28" s="20"/>
      <x:c r="P28" s="20"/>
      <x:c r="Q28" s="20"/>
      <x:c r="R28" s="20"/>
      <x:c r="S28" s="20"/>
      <x:c r="T28" s="20"/>
    </x:row>
    <x:row r="29" ht="38" customHeight="1">
      <x:c r="A29" s="21"/>
      <x:c r="B29" s="21"/>
      <x:c r="C29" s="21"/>
      <x:c r="D29" s="21"/>
      <x:c r="E29" s="21"/>
      <x:c r="F29" s="21"/>
      <x:c r="G29" s="21"/>
      <x:c r="H29" s="21"/>
      <x:c r="I29" s="21"/>
      <x:c r="J29" s="21"/>
      <x:c r="K29" s="21"/>
      <x:c r="L29" s="21"/>
      <x:c r="M29" s="21"/>
      <x:c r="N29" s="21"/>
      <x:c r="O29" s="21"/>
      <x:c r="P29" s="21"/>
      <x:c r="Q29" s="21"/>
      <x:c r="R29" s="21"/>
      <x:c r="S29" s="21"/>
      <x:c r="T29" s="21"/>
    </x:row>
    <x:row r="30" ht="38" customHeight="1">
      <x:c r="A30" s="20"/>
      <x:c r="B30" s="20"/>
      <x:c r="C30" s="20"/>
      <x:c r="D30" s="20"/>
      <x:c r="E30" s="20"/>
      <x:c r="F30" s="20"/>
      <x:c r="G30" s="20"/>
      <x:c r="H30" s="20"/>
      <x:c r="I30" s="20"/>
      <x:c r="J30" s="20"/>
      <x:c r="K30" s="20"/>
      <x:c r="L30" s="20"/>
      <x:c r="M30" s="20"/>
      <x:c r="N30" s="20"/>
      <x:c r="O30" s="20"/>
      <x:c r="P30" s="20"/>
      <x:c r="Q30" s="20"/>
      <x:c r="R30" s="20"/>
      <x:c r="S30" s="20"/>
      <x:c r="T30" s="20"/>
    </x:row>
    <x:row r="31" ht="38" customHeight="1">
      <x:c r="A31" s="21"/>
      <x:c r="B31" s="21"/>
      <x:c r="C31" s="21"/>
      <x:c r="D31" s="21"/>
      <x:c r="E31" s="21"/>
      <x:c r="F31" s="21"/>
      <x:c r="G31" s="21"/>
      <x:c r="H31" s="21"/>
      <x:c r="I31" s="21"/>
      <x:c r="J31" s="21"/>
      <x:c r="K31" s="21"/>
      <x:c r="L31" s="21"/>
      <x:c r="M31" s="21"/>
      <x:c r="N31" s="21"/>
      <x:c r="O31" s="21"/>
      <x:c r="P31" s="21"/>
      <x:c r="Q31" s="21"/>
      <x:c r="R31" s="21"/>
      <x:c r="S31" s="21"/>
      <x:c r="T31" s="21"/>
    </x:row>
    <x:row r="32" ht="38" customHeight="1">
      <x:c r="A32" s="20"/>
      <x:c r="B32" s="20"/>
      <x:c r="C32" s="20"/>
      <x:c r="D32" s="20"/>
      <x:c r="E32" s="20"/>
      <x:c r="F32" s="20"/>
      <x:c r="G32" s="20"/>
      <x:c r="H32" s="20"/>
      <x:c r="I32" s="20"/>
      <x:c r="J32" s="20"/>
      <x:c r="K32" s="20"/>
      <x:c r="L32" s="20"/>
      <x:c r="M32" s="20"/>
      <x:c r="N32" s="20"/>
      <x:c r="O32" s="20"/>
      <x:c r="P32" s="20"/>
      <x:c r="Q32" s="20"/>
      <x:c r="R32" s="20"/>
      <x:c r="S32" s="20"/>
      <x:c r="T32" s="20"/>
    </x:row>
    <x:row r="33" ht="38" customHeight="1">
      <x:c r="A33" s="21"/>
      <x:c r="B33" s="21"/>
      <x:c r="C33" s="21"/>
      <x:c r="D33" s="21"/>
      <x:c r="E33" s="21"/>
      <x:c r="F33" s="21"/>
      <x:c r="G33" s="21"/>
      <x:c r="H33" s="21"/>
      <x:c r="I33" s="21"/>
      <x:c r="J33" s="21"/>
      <x:c r="K33" s="21"/>
      <x:c r="L33" s="21"/>
      <x:c r="M33" s="21"/>
      <x:c r="N33" s="21"/>
      <x:c r="O33" s="21"/>
      <x:c r="P33" s="21"/>
      <x:c r="Q33" s="21"/>
      <x:c r="R33" s="21"/>
      <x:c r="S33" s="21"/>
      <x:c r="T33" s="21"/>
    </x:row>
    <x:row r="34" ht="38" customHeight="1">
      <x:c r="A34" s="20"/>
      <x:c r="B34" s="20"/>
      <x:c r="C34" s="20"/>
      <x:c r="D34" s="20"/>
      <x:c r="E34" s="20"/>
      <x:c r="F34" s="20"/>
      <x:c r="G34" s="20"/>
      <x:c r="H34" s="20"/>
      <x:c r="I34" s="20"/>
      <x:c r="J34" s="20"/>
      <x:c r="K34" s="20"/>
      <x:c r="L34" s="20"/>
      <x:c r="M34" s="20"/>
      <x:c r="N34" s="20"/>
      <x:c r="O34" s="20"/>
      <x:c r="P34" s="20"/>
      <x:c r="Q34" s="20"/>
      <x:c r="R34" s="20"/>
      <x:c r="S34" s="20"/>
      <x:c r="T34" s="20"/>
    </x:row>
    <x:row r="35" ht="38" customHeight="1">
      <x:c r="A35" s="21"/>
      <x:c r="B35" s="21"/>
      <x:c r="C35" s="21"/>
      <x:c r="D35" s="21"/>
      <x:c r="E35" s="21"/>
      <x:c r="F35" s="21"/>
      <x:c r="G35" s="21"/>
      <x:c r="H35" s="21"/>
      <x:c r="I35" s="21"/>
      <x:c r="J35" s="21"/>
      <x:c r="K35" s="21"/>
      <x:c r="L35" s="21"/>
      <x:c r="M35" s="21"/>
      <x:c r="N35" s="21"/>
      <x:c r="O35" s="21"/>
      <x:c r="P35" s="21"/>
      <x:c r="Q35" s="21"/>
      <x:c r="R35" s="21"/>
      <x:c r="S35" s="21"/>
      <x:c r="T35" s="21"/>
    </x:row>
    <x:row r="36" ht="38" customHeight="1">
      <x:c r="A36" s="20"/>
      <x:c r="B36" s="20"/>
      <x:c r="C36" s="20"/>
      <x:c r="D36" s="20"/>
      <x:c r="E36" s="20"/>
      <x:c r="F36" s="20"/>
      <x:c r="G36" s="20"/>
      <x:c r="H36" s="20"/>
      <x:c r="I36" s="20"/>
      <x:c r="J36" s="20"/>
      <x:c r="K36" s="20"/>
      <x:c r="L36" s="20"/>
      <x:c r="M36" s="20"/>
      <x:c r="N36" s="20"/>
      <x:c r="O36" s="20"/>
      <x:c r="P36" s="20"/>
      <x:c r="Q36" s="20"/>
      <x:c r="R36" s="20"/>
      <x:c r="S36" s="20"/>
      <x:c r="T36" s="20"/>
    </x:row>
    <x:row r="37" ht="38" customHeight="1">
      <x:c r="A37" s="21"/>
      <x:c r="B37" s="21"/>
      <x:c r="C37" s="21"/>
      <x:c r="D37" s="21"/>
      <x:c r="E37" s="21"/>
      <x:c r="F37" s="21"/>
      <x:c r="G37" s="21"/>
      <x:c r="H37" s="21"/>
      <x:c r="I37" s="21"/>
      <x:c r="J37" s="21"/>
      <x:c r="K37" s="21"/>
      <x:c r="L37" s="21"/>
      <x:c r="M37" s="21"/>
      <x:c r="N37" s="21"/>
      <x:c r="O37" s="21"/>
      <x:c r="P37" s="21"/>
      <x:c r="Q37" s="21"/>
      <x:c r="R37" s="21"/>
      <x:c r="S37" s="21"/>
      <x:c r="T37" s="21"/>
    </x:row>
    <x:row r="38" ht="38" customHeight="1">
      <x:c r="A38" s="20"/>
      <x:c r="B38" s="20"/>
      <x:c r="C38" s="20"/>
      <x:c r="D38" s="20"/>
      <x:c r="E38" s="20"/>
      <x:c r="F38" s="20"/>
      <x:c r="G38" s="20"/>
      <x:c r="H38" s="20"/>
      <x:c r="I38" s="20"/>
      <x:c r="J38" s="20"/>
      <x:c r="K38" s="20"/>
      <x:c r="L38" s="20"/>
      <x:c r="M38" s="20"/>
      <x:c r="N38" s="20"/>
      <x:c r="O38" s="20"/>
      <x:c r="P38" s="20"/>
      <x:c r="Q38" s="20"/>
      <x:c r="R38" s="20"/>
      <x:c r="S38" s="20"/>
      <x:c r="T38" s="20"/>
    </x:row>
    <x:row r="39" ht="38" customHeight="1">
      <x:c r="A39" s="21"/>
      <x:c r="B39" s="21"/>
      <x:c r="C39" s="21"/>
      <x:c r="D39" s="21"/>
      <x:c r="E39" s="21"/>
      <x:c r="F39" s="21"/>
      <x:c r="G39" s="21"/>
      <x:c r="H39" s="21"/>
      <x:c r="I39" s="21"/>
      <x:c r="J39" s="21"/>
      <x:c r="K39" s="21"/>
      <x:c r="L39" s="21"/>
      <x:c r="M39" s="21"/>
      <x:c r="N39" s="21"/>
      <x:c r="O39" s="21"/>
      <x:c r="P39" s="21"/>
      <x:c r="Q39" s="21"/>
      <x:c r="R39" s="21"/>
      <x:c r="S39" s="21"/>
      <x:c r="T39" s="21"/>
    </x:row>
    <x:row r="40" ht="38" customHeight="1">
      <x:c r="A40" s="20"/>
      <x:c r="B40" s="20"/>
      <x:c r="C40" s="20"/>
      <x:c r="D40" s="20"/>
      <x:c r="E40" s="20"/>
      <x:c r="F40" s="20"/>
      <x:c r="G40" s="20"/>
      <x:c r="H40" s="20"/>
      <x:c r="I40" s="20"/>
      <x:c r="J40" s="20"/>
      <x:c r="K40" s="20"/>
      <x:c r="L40" s="20"/>
      <x:c r="M40" s="20"/>
      <x:c r="N40" s="20"/>
      <x:c r="O40" s="20"/>
      <x:c r="P40" s="20"/>
      <x:c r="Q40" s="20"/>
      <x:c r="R40" s="20"/>
      <x:c r="S40" s="20"/>
      <x:c r="T40" s="20"/>
    </x:row>
    <x:row r="41" ht="38" customHeight="1">
      <x:c r="A41" s="21"/>
      <x:c r="B41" s="21"/>
      <x:c r="C41" s="21"/>
      <x:c r="D41" s="21"/>
      <x:c r="E41" s="21"/>
      <x:c r="F41" s="21"/>
      <x:c r="G41" s="21"/>
      <x:c r="H41" s="21"/>
      <x:c r="I41" s="21"/>
      <x:c r="J41" s="21"/>
      <x:c r="K41" s="21"/>
      <x:c r="L41" s="21"/>
      <x:c r="M41" s="21"/>
      <x:c r="N41" s="21"/>
      <x:c r="O41" s="21"/>
      <x:c r="P41" s="21"/>
      <x:c r="Q41" s="21"/>
      <x:c r="R41" s="21"/>
      <x:c r="S41" s="21"/>
      <x:c r="T41" s="21"/>
    </x:row>
    <x:row r="42" ht="38" customHeight="1">
      <x:c r="A42" s="20"/>
      <x:c r="B42" s="20"/>
      <x:c r="C42" s="20"/>
      <x:c r="D42" s="20"/>
      <x:c r="E42" s="20"/>
      <x:c r="F42" s="20"/>
      <x:c r="G42" s="20"/>
      <x:c r="H42" s="20"/>
      <x:c r="I42" s="20"/>
      <x:c r="J42" s="20"/>
      <x:c r="K42" s="20"/>
      <x:c r="L42" s="20"/>
      <x:c r="M42" s="20"/>
      <x:c r="N42" s="20"/>
      <x:c r="O42" s="20"/>
      <x:c r="P42" s="20"/>
      <x:c r="Q42" s="20"/>
      <x:c r="R42" s="20"/>
      <x:c r="S42" s="20"/>
      <x:c r="T42" s="20"/>
    </x:row>
    <x:row r="43" ht="38" customHeight="1">
      <x:c r="A43" s="21"/>
      <x:c r="B43" s="21"/>
      <x:c r="C43" s="21"/>
      <x:c r="D43" s="21"/>
      <x:c r="E43" s="21"/>
      <x:c r="F43" s="21"/>
      <x:c r="G43" s="21"/>
      <x:c r="H43" s="21"/>
      <x:c r="I43" s="21"/>
      <x:c r="J43" s="21"/>
      <x:c r="K43" s="21"/>
      <x:c r="L43" s="21"/>
      <x:c r="M43" s="21"/>
      <x:c r="N43" s="21"/>
      <x:c r="O43" s="21"/>
      <x:c r="P43" s="21"/>
      <x:c r="Q43" s="21"/>
      <x:c r="R43" s="21"/>
      <x:c r="S43" s="21"/>
      <x:c r="T43" s="21"/>
    </x:row>
    <x:row r="44" ht="38" customHeight="1">
      <x:c r="A44" s="20"/>
      <x:c r="B44" s="20"/>
      <x:c r="C44" s="20"/>
      <x:c r="D44" s="20"/>
      <x:c r="E44" s="20"/>
      <x:c r="F44" s="20"/>
      <x:c r="G44" s="20"/>
      <x:c r="H44" s="20"/>
      <x:c r="I44" s="20"/>
      <x:c r="J44" s="20"/>
      <x:c r="K44" s="20"/>
      <x:c r="L44" s="20"/>
      <x:c r="M44" s="20"/>
      <x:c r="N44" s="20"/>
      <x:c r="O44" s="20"/>
      <x:c r="P44" s="20"/>
      <x:c r="Q44" s="20"/>
      <x:c r="R44" s="20"/>
      <x:c r="S44" s="20"/>
      <x:c r="T44" s="20"/>
    </x:row>
    <x:row r="45" ht="38" customHeight="1">
      <x:c r="A45" s="21"/>
      <x:c r="B45" s="21"/>
      <x:c r="C45" s="21"/>
      <x:c r="D45" s="21"/>
      <x:c r="E45" s="21"/>
      <x:c r="F45" s="21"/>
      <x:c r="G45" s="21"/>
      <x:c r="H45" s="21"/>
      <x:c r="I45" s="21"/>
      <x:c r="J45" s="21"/>
      <x:c r="K45" s="21"/>
      <x:c r="L45" s="21"/>
      <x:c r="M45" s="21"/>
      <x:c r="N45" s="21"/>
      <x:c r="O45" s="21"/>
      <x:c r="P45" s="21"/>
      <x:c r="Q45" s="21"/>
      <x:c r="R45" s="21"/>
      <x:c r="S45" s="21"/>
      <x:c r="T45" s="21"/>
    </x:row>
    <x:row r="46" ht="38" customHeight="1">
      <x:c r="A46" s="20"/>
      <x:c r="B46" s="20"/>
      <x:c r="C46" s="20"/>
      <x:c r="D46" s="20"/>
      <x:c r="E46" s="20"/>
      <x:c r="F46" s="20"/>
      <x:c r="G46" s="20"/>
      <x:c r="H46" s="20"/>
      <x:c r="I46" s="20"/>
      <x:c r="J46" s="20"/>
      <x:c r="K46" s="20"/>
      <x:c r="L46" s="20"/>
      <x:c r="M46" s="20"/>
      <x:c r="N46" s="20"/>
      <x:c r="O46" s="20"/>
      <x:c r="P46" s="20"/>
      <x:c r="Q46" s="20"/>
      <x:c r="R46" s="20"/>
      <x:c r="S46" s="20"/>
      <x:c r="T46" s="20"/>
    </x:row>
    <x:row r="47" ht="38" customHeight="1">
      <x:c r="A47" s="21"/>
      <x:c r="B47" s="21"/>
      <x:c r="C47" s="21"/>
      <x:c r="D47" s="21"/>
      <x:c r="E47" s="21"/>
      <x:c r="F47" s="21"/>
      <x:c r="G47" s="21"/>
      <x:c r="H47" s="21"/>
      <x:c r="I47" s="21"/>
      <x:c r="J47" s="21"/>
      <x:c r="K47" s="21"/>
      <x:c r="L47" s="21"/>
      <x:c r="M47" s="21"/>
      <x:c r="N47" s="21"/>
      <x:c r="O47" s="21"/>
      <x:c r="P47" s="21"/>
      <x:c r="Q47" s="21"/>
      <x:c r="R47" s="21"/>
      <x:c r="S47" s="21"/>
      <x:c r="T47" s="21"/>
    </x:row>
    <x:row r="48" ht="38" customHeight="1">
      <x:c r="A48" s="20"/>
      <x:c r="B48" s="20"/>
      <x:c r="C48" s="20"/>
      <x:c r="D48" s="20"/>
      <x:c r="E48" s="20"/>
      <x:c r="F48" s="20"/>
      <x:c r="G48" s="20"/>
      <x:c r="H48" s="20"/>
      <x:c r="I48" s="20"/>
      <x:c r="J48" s="20"/>
      <x:c r="K48" s="20"/>
      <x:c r="L48" s="20"/>
      <x:c r="M48" s="20"/>
      <x:c r="N48" s="20"/>
      <x:c r="O48" s="20"/>
      <x:c r="P48" s="20"/>
      <x:c r="Q48" s="20"/>
      <x:c r="R48" s="20"/>
      <x:c r="S48" s="20"/>
      <x:c r="T48" s="20"/>
    </x:row>
    <x:row r="49" ht="38" customHeight="1">
      <x:c r="A49" s="21"/>
      <x:c r="B49" s="21"/>
      <x:c r="C49" s="21"/>
      <x:c r="D49" s="21"/>
      <x:c r="E49" s="21"/>
      <x:c r="F49" s="21"/>
      <x:c r="G49" s="21"/>
      <x:c r="H49" s="21"/>
      <x:c r="I49" s="21"/>
      <x:c r="J49" s="21"/>
      <x:c r="K49" s="21"/>
      <x:c r="L49" s="21"/>
      <x:c r="M49" s="21"/>
      <x:c r="N49" s="21"/>
      <x:c r="O49" s="21"/>
      <x:c r="P49" s="21"/>
      <x:c r="Q49" s="21"/>
      <x:c r="R49" s="21"/>
      <x:c r="S49" s="21"/>
      <x:c r="T49" s="21"/>
    </x:row>
    <x:row r="50" ht="38" customHeight="1">
      <x:c r="A50" s="20"/>
      <x:c r="B50" s="20"/>
      <x:c r="C50" s="20"/>
      <x:c r="D50" s="20"/>
      <x:c r="E50" s="20"/>
      <x:c r="F50" s="20"/>
      <x:c r="G50" s="20"/>
      <x:c r="H50" s="20"/>
      <x:c r="I50" s="20"/>
      <x:c r="J50" s="20"/>
      <x:c r="K50" s="20"/>
      <x:c r="L50" s="20"/>
      <x:c r="M50" s="20"/>
      <x:c r="N50" s="20"/>
      <x:c r="O50" s="20"/>
      <x:c r="P50" s="20"/>
      <x:c r="Q50" s="20"/>
      <x:c r="R50" s="20"/>
      <x:c r="S50" s="20"/>
      <x:c r="T50" s="20"/>
    </x:row>
    <x:row r="51" ht="38" customHeight="1">
      <x:c r="A51" s="21"/>
      <x:c r="B51" s="21"/>
      <x:c r="C51" s="21"/>
      <x:c r="D51" s="21"/>
      <x:c r="E51" s="21"/>
      <x:c r="F51" s="21"/>
      <x:c r="G51" s="21"/>
      <x:c r="H51" s="21"/>
      <x:c r="I51" s="21"/>
      <x:c r="J51" s="21"/>
      <x:c r="K51" s="21"/>
      <x:c r="L51" s="21"/>
      <x:c r="M51" s="21"/>
      <x:c r="N51" s="21"/>
      <x:c r="O51" s="21"/>
      <x:c r="P51" s="21"/>
      <x:c r="Q51" s="21"/>
      <x:c r="R51" s="21"/>
      <x:c r="S51" s="21"/>
      <x:c r="T51" s="21"/>
    </x:row>
    <x:row r="52" ht="38" customHeight="1">
      <x:c r="A52" s="20"/>
      <x:c r="B52" s="20"/>
      <x:c r="C52" s="20"/>
      <x:c r="D52" s="20"/>
      <x:c r="E52" s="20"/>
      <x:c r="F52" s="20"/>
      <x:c r="G52" s="20"/>
      <x:c r="H52" s="20"/>
      <x:c r="I52" s="20"/>
      <x:c r="J52" s="20"/>
      <x:c r="K52" s="20"/>
      <x:c r="L52" s="20"/>
      <x:c r="M52" s="20"/>
      <x:c r="N52" s="20"/>
      <x:c r="O52" s="20"/>
      <x:c r="P52" s="20"/>
      <x:c r="Q52" s="20"/>
      <x:c r="R52" s="20"/>
      <x:c r="S52" s="20"/>
      <x:c r="T52" s="20"/>
    </x:row>
    <x:row r="53" ht="38" customHeight="1">
      <x:c r="A53" s="21"/>
      <x:c r="B53" s="21"/>
      <x:c r="C53" s="21"/>
      <x:c r="D53" s="21"/>
      <x:c r="E53" s="21"/>
      <x:c r="F53" s="21"/>
      <x:c r="G53" s="21"/>
      <x:c r="H53" s="21"/>
      <x:c r="I53" s="21"/>
      <x:c r="J53" s="21"/>
      <x:c r="K53" s="21"/>
      <x:c r="L53" s="21"/>
      <x:c r="M53" s="21"/>
      <x:c r="N53" s="21"/>
      <x:c r="O53" s="21"/>
      <x:c r="P53" s="21"/>
      <x:c r="Q53" s="21"/>
      <x:c r="R53" s="21"/>
      <x:c r="S53" s="21"/>
      <x:c r="T53" s="21"/>
    </x:row>
    <x:row r="54" ht="38" customHeight="1">
      <x:c r="A54" s="20"/>
      <x:c r="B54" s="20"/>
      <x:c r="C54" s="20"/>
      <x:c r="D54" s="20"/>
      <x:c r="E54" s="20"/>
      <x:c r="F54" s="20"/>
      <x:c r="G54" s="20"/>
      <x:c r="H54" s="20"/>
      <x:c r="I54" s="20"/>
      <x:c r="J54" s="20"/>
      <x:c r="K54" s="20"/>
      <x:c r="L54" s="20"/>
      <x:c r="M54" s="20"/>
      <x:c r="N54" s="20"/>
      <x:c r="O54" s="20"/>
      <x:c r="P54" s="20"/>
      <x:c r="Q54" s="20"/>
      <x:c r="R54" s="20"/>
      <x:c r="S54" s="20"/>
      <x:c r="T54" s="20"/>
    </x:row>
    <x:row r="55" ht="38" customHeight="1">
      <x:c r="A55" s="21"/>
      <x:c r="B55" s="21"/>
      <x:c r="C55" s="21"/>
      <x:c r="D55" s="21"/>
      <x:c r="E55" s="21"/>
      <x:c r="F55" s="21"/>
      <x:c r="G55" s="21"/>
      <x:c r="H55" s="21"/>
      <x:c r="I55" s="21"/>
      <x:c r="J55" s="21"/>
      <x:c r="K55" s="21"/>
      <x:c r="L55" s="21"/>
      <x:c r="M55" s="21"/>
      <x:c r="N55" s="21"/>
      <x:c r="O55" s="21"/>
      <x:c r="P55" s="21"/>
      <x:c r="Q55" s="21"/>
      <x:c r="R55" s="21"/>
      <x:c r="S55" s="21"/>
      <x:c r="T55" s="21"/>
    </x:row>
    <x:row r="56" ht="38" customHeight="1">
      <x:c r="A56" s="20"/>
      <x:c r="B56" s="20"/>
      <x:c r="C56" s="20"/>
      <x:c r="D56" s="20"/>
      <x:c r="E56" s="20"/>
      <x:c r="F56" s="20"/>
      <x:c r="G56" s="20"/>
      <x:c r="H56" s="20"/>
      <x:c r="I56" s="20"/>
      <x:c r="J56" s="20"/>
      <x:c r="K56" s="20"/>
      <x:c r="L56" s="20"/>
      <x:c r="M56" s="20"/>
      <x:c r="N56" s="20"/>
      <x:c r="O56" s="20"/>
      <x:c r="P56" s="20"/>
      <x:c r="Q56" s="20"/>
      <x:c r="R56" s="20"/>
      <x:c r="S56" s="20"/>
      <x:c r="T56" s="20"/>
    </x:row>
    <x:row r="57" ht="38" customHeight="1">
      <x:c r="A57" s="21"/>
      <x:c r="B57" s="21"/>
      <x:c r="C57" s="21"/>
      <x:c r="D57" s="21"/>
      <x:c r="E57" s="21"/>
      <x:c r="F57" s="21"/>
      <x:c r="G57" s="21"/>
      <x:c r="H57" s="21"/>
      <x:c r="I57" s="21"/>
      <x:c r="J57" s="21"/>
      <x:c r="K57" s="21"/>
      <x:c r="L57" s="21"/>
      <x:c r="M57" s="21"/>
      <x:c r="N57" s="21"/>
      <x:c r="O57" s="21"/>
      <x:c r="P57" s="21"/>
      <x:c r="Q57" s="21"/>
      <x:c r="R57" s="21"/>
      <x:c r="S57" s="21"/>
      <x:c r="T57" s="21"/>
    </x:row>
    <x:row r="58" ht="38" customHeight="1">
      <x:c r="A58" s="20"/>
      <x:c r="B58" s="20"/>
      <x:c r="C58" s="20"/>
      <x:c r="D58" s="20"/>
      <x:c r="E58" s="20"/>
      <x:c r="F58" s="20"/>
      <x:c r="G58" s="20"/>
      <x:c r="H58" s="20"/>
      <x:c r="I58" s="20"/>
      <x:c r="J58" s="20"/>
      <x:c r="K58" s="20"/>
      <x:c r="L58" s="20"/>
      <x:c r="M58" s="20"/>
      <x:c r="N58" s="20"/>
      <x:c r="O58" s="20"/>
      <x:c r="P58" s="20"/>
      <x:c r="Q58" s="20"/>
      <x:c r="R58" s="20"/>
      <x:c r="S58" s="20"/>
      <x:c r="T58" s="20"/>
    </x:row>
    <x:row r="59" ht="38" customHeight="1">
      <x:c r="A59" s="21"/>
      <x:c r="B59" s="21"/>
      <x:c r="C59" s="21"/>
      <x:c r="D59" s="21"/>
      <x:c r="E59" s="21"/>
      <x:c r="F59" s="21"/>
      <x:c r="G59" s="21"/>
      <x:c r="H59" s="21"/>
      <x:c r="I59" s="21"/>
      <x:c r="J59" s="21"/>
      <x:c r="K59" s="21"/>
      <x:c r="L59" s="21"/>
      <x:c r="M59" s="21"/>
      <x:c r="N59" s="21"/>
      <x:c r="O59" s="21"/>
      <x:c r="P59" s="21"/>
      <x:c r="Q59" s="21"/>
      <x:c r="R59" s="21"/>
      <x:c r="S59" s="21"/>
      <x:c r="T59" s="21"/>
    </x:row>
    <x:row r="60" ht="38" customHeight="1">
      <x:c r="A60" s="20"/>
      <x:c r="B60" s="20"/>
      <x:c r="C60" s="20"/>
      <x:c r="D60" s="20"/>
      <x:c r="E60" s="20"/>
      <x:c r="F60" s="20"/>
      <x:c r="G60" s="20"/>
      <x:c r="H60" s="20"/>
      <x:c r="I60" s="20"/>
      <x:c r="J60" s="20"/>
      <x:c r="K60" s="20"/>
      <x:c r="L60" s="20"/>
      <x:c r="M60" s="20"/>
      <x:c r="N60" s="20"/>
      <x:c r="O60" s="20"/>
      <x:c r="P60" s="20"/>
      <x:c r="Q60" s="20"/>
      <x:c r="R60" s="20"/>
      <x:c r="S60" s="20"/>
      <x:c r="T60" s="20"/>
    </x:row>
    <x:row r="61" ht="38" customHeight="1">
      <x:c r="A61" s="21"/>
      <x:c r="B61" s="21"/>
      <x:c r="C61" s="21"/>
      <x:c r="D61" s="21"/>
      <x:c r="E61" s="21"/>
      <x:c r="F61" s="21"/>
      <x:c r="G61" s="21"/>
      <x:c r="H61" s="21"/>
      <x:c r="I61" s="21"/>
      <x:c r="J61" s="21"/>
      <x:c r="K61" s="21"/>
      <x:c r="L61" s="21"/>
      <x:c r="M61" s="21"/>
      <x:c r="N61" s="21"/>
      <x:c r="O61" s="21"/>
      <x:c r="P61" s="21"/>
      <x:c r="Q61" s="21"/>
      <x:c r="R61" s="21"/>
      <x:c r="S61" s="21"/>
      <x:c r="T61" s="21"/>
    </x:row>
    <x:row r="62" ht="38" customHeight="1">
      <x:c r="A62" s="20"/>
      <x:c r="B62" s="20"/>
      <x:c r="C62" s="20"/>
      <x:c r="D62" s="20"/>
      <x:c r="E62" s="20"/>
      <x:c r="F62" s="20"/>
      <x:c r="G62" s="20"/>
      <x:c r="H62" s="20"/>
      <x:c r="I62" s="20"/>
      <x:c r="J62" s="20"/>
      <x:c r="K62" s="20"/>
      <x:c r="L62" s="20"/>
      <x:c r="M62" s="20"/>
      <x:c r="N62" s="20"/>
      <x:c r="O62" s="20"/>
      <x:c r="P62" s="20"/>
      <x:c r="Q62" s="20"/>
      <x:c r="R62" s="20"/>
      <x:c r="S62" s="20"/>
      <x:c r="T62" s="20"/>
    </x:row>
    <x:row r="63" ht="38" customHeight="1">
      <x:c r="A63" s="21"/>
      <x:c r="B63" s="21"/>
      <x:c r="C63" s="21"/>
      <x:c r="D63" s="21"/>
      <x:c r="E63" s="21"/>
      <x:c r="F63" s="21"/>
      <x:c r="G63" s="21"/>
      <x:c r="H63" s="21"/>
      <x:c r="I63" s="21"/>
      <x:c r="J63" s="21"/>
      <x:c r="K63" s="21"/>
      <x:c r="L63" s="21"/>
      <x:c r="M63" s="21"/>
      <x:c r="N63" s="21"/>
      <x:c r="O63" s="21"/>
      <x:c r="P63" s="21"/>
      <x:c r="Q63" s="21"/>
      <x:c r="R63" s="21"/>
      <x:c r="S63" s="21"/>
      <x:c r="T63" s="21"/>
    </x:row>
    <x:row r="64" ht="38" customHeight="1">
      <x:c r="A64" s="20"/>
      <x:c r="B64" s="20"/>
      <x:c r="C64" s="20"/>
      <x:c r="D64" s="20"/>
      <x:c r="E64" s="20"/>
      <x:c r="F64" s="20"/>
      <x:c r="G64" s="20"/>
      <x:c r="H64" s="20"/>
      <x:c r="I64" s="20"/>
      <x:c r="J64" s="20"/>
      <x:c r="K64" s="20"/>
      <x:c r="L64" s="20"/>
      <x:c r="M64" s="20"/>
      <x:c r="N64" s="20"/>
      <x:c r="O64" s="20"/>
      <x:c r="P64" s="20"/>
      <x:c r="Q64" s="20"/>
      <x:c r="R64" s="20"/>
      <x:c r="S64" s="20"/>
      <x:c r="T64" s="20"/>
    </x:row>
    <x:row r="65" ht="38" customHeight="1">
      <x:c r="A65" s="21"/>
      <x:c r="B65" s="21"/>
      <x:c r="C65" s="21"/>
      <x:c r="D65" s="21"/>
      <x:c r="E65" s="21"/>
      <x:c r="F65" s="21"/>
      <x:c r="G65" s="21"/>
      <x:c r="H65" s="21"/>
      <x:c r="I65" s="21"/>
      <x:c r="J65" s="21"/>
      <x:c r="K65" s="21"/>
      <x:c r="L65" s="21"/>
      <x:c r="M65" s="21"/>
      <x:c r="N65" s="21"/>
      <x:c r="O65" s="21"/>
      <x:c r="P65" s="21"/>
      <x:c r="Q65" s="21"/>
      <x:c r="R65" s="21"/>
      <x:c r="S65" s="21"/>
      <x:c r="T65" s="21"/>
    </x:row>
  </x:sheetData>
  <x:mergeCells>
    <x:mergeCell ref="A1:T1"/>
    <x:mergeCell ref="A2:T3"/>
  </x:mergeCells>
  <x:dataValidations count="5">
    <x:dataValidation type="list" sqref="D6:D65">
      <x:formula1>"加工品,再利用端材,廃棄端材"</x:formula1>
    </x:dataValidation>
    <x:dataValidation type="list" sqref="I6:I65">
      <x:formula1>"本,枚"</x:formula1>
    </x:dataValidation>
    <x:dataValidation type="list" sqref="L6:L65">
      <x:formula1>"使用可,保留,廃棄"</x:formula1>
    </x:dataValidation>
    <x:dataValidation type="list" sqref="M6:M65">
      <x:formula1>"理論,実測,対象外"</x:formula1>
    </x:dataValidation>
    <x:dataValidation type="list" sqref="O6:O65">
      <x:formula1>"kg,m3,m2,本,枚,対象外"</x:formula1>
    </x:dataValidation>
  </x:dataValidations>
  <x:pageMargins left="0.7" right="0.7" top="0.75" bottom="0.75" header="0.3" footer="0.3"/>
  <x:tableParts count="1">
    <x:tablePart xmlns:r="http://schemas.openxmlformats.org/officeDocument/2006/relationships" r:id="R482ad48b9d894a59"/>
  </x:tableParts>
</x:worksheet>
</file>

<file path=xl/worksheets/sheet10.xml><?xml version="1.0" encoding="utf-8"?>
<x:worksheet xmlns:x="http://schemas.openxmlformats.org/spreadsheetml/2006/main">
  <x:sheetFormatPr defaultRowHeight="15"/>
  <x:cols>
    <x:col min="1" max="1" width="14" hidden="0" customWidth="1"/>
    <x:col min="2" max="2" width="14" hidden="0" customWidth="1"/>
    <x:col min="3" max="3" width="24" hidden="0" customWidth="1"/>
    <x:col min="4" max="4" width="24" hidden="0" customWidth="1"/>
    <x:col min="5" max="5" width="23" hidden="0" customWidth="1"/>
    <x:col min="6" max="6" width="14" hidden="0" customWidth="1"/>
    <x:col min="7" max="7" width="14" hidden="0" customWidth="1"/>
    <x:col min="8" max="8" width="14" hidden="0" customWidth="1"/>
    <x:col min="9" max="9" width="14" hidden="0" customWidth="1"/>
    <x:col min="10" max="10" width="14" hidden="0" customWidth="1"/>
    <x:col min="11" max="11" width="23" hidden="0" customWidth="1"/>
    <x:col min="12" max="12" width="14" hidden="0" customWidth="1"/>
    <x:col min="13" max="13" width="14" hidden="0" customWidth="1"/>
    <x:col min="14" max="14" width="14" hidden="0" customWidth="1"/>
    <x:col min="15" max="15" width="14" hidden="0" customWidth="1"/>
    <x:col min="16" max="16" width="14" hidden="0" customWidth="1"/>
    <x:col min="17" max="17" width="14" hidden="0" customWidth="1"/>
    <x:col min="18" max="18" width="24" hidden="0" customWidth="1"/>
    <x:col min="19" max="19" width="14" hidden="0" customWidth="1"/>
    <x:col min="20" max="20" width="14" hidden="0" customWidth="1"/>
  </x:cols>
  <x:sheetData>
    <x:row r="1" ht="38" customHeight="1">
      <x:c r="A1" s="9" t="str">
        <x:v>空｜計算</x:v>
      </x:c>
      <x:c r="B1" s="9"/>
      <x:c r="C1" s="9"/>
      <x:c r="D1" s="9"/>
      <x:c r="E1" s="9"/>
      <x:c r="F1" s="9"/>
      <x:c r="G1" s="9"/>
      <x:c r="H1" s="9"/>
      <x:c r="I1" s="9"/>
      <x:c r="J1" s="9"/>
      <x:c r="K1" s="9"/>
      <x:c r="L1" s="9"/>
      <x:c r="M1" s="9"/>
      <x:c r="N1" s="9"/>
      <x:c r="O1" s="9"/>
      <x:c r="P1" s="9"/>
      <x:c r="Q1" s="9"/>
      <x:c r="R1" s="9"/>
      <x:c r="S1" s="9"/>
      <x:c r="T1" s="9"/>
    </x:row>
    <x:row r="2" ht="26" customHeight="1">
      <x:c r="A2" s="12" t="str">
        <x:v>未記入版。青系の入力欄へ記入し、計算・照合シートの保留を確認してください。 数量照合は品質・出荷・請求の自動承認ではありません。</x:v>
      </x:c>
      <x:c r="B2" s="12"/>
      <x:c r="C2" s="12"/>
      <x:c r="D2" s="12"/>
      <x:c r="E2" s="12"/>
      <x:c r="F2" s="12"/>
      <x:c r="G2" s="12"/>
      <x:c r="H2" s="12"/>
      <x:c r="I2" s="12"/>
      <x:c r="J2" s="12"/>
      <x:c r="K2" s="12"/>
      <x:c r="L2" s="12"/>
      <x:c r="M2" s="12"/>
      <x:c r="N2" s="12"/>
      <x:c r="O2" s="12"/>
      <x:c r="P2" s="12"/>
      <x:c r="Q2" s="12"/>
      <x:c r="R2" s="12"/>
      <x:c r="S2" s="12"/>
      <x:c r="T2" s="12"/>
    </x:row>
    <x:row r="3" ht="26" customHeight="1">
      <x:c r="A3" s="12"/>
      <x:c r="B3" s="12"/>
      <x:c r="C3" s="12"/>
      <x:c r="D3" s="12"/>
      <x:c r="E3" s="12"/>
      <x:c r="F3" s="12"/>
      <x:c r="G3" s="12"/>
      <x:c r="H3" s="12"/>
      <x:c r="I3" s="12"/>
      <x:c r="J3" s="12"/>
      <x:c r="K3" s="12"/>
      <x:c r="L3" s="12"/>
      <x:c r="M3" s="12"/>
      <x:c r="N3" s="12"/>
      <x:c r="O3" s="12"/>
      <x:c r="P3" s="12"/>
      <x:c r="Q3" s="12"/>
      <x:c r="R3" s="12"/>
      <x:c r="S3" s="12"/>
      <x:c r="T3" s="12"/>
    </x:row>
    <x:row r="4" ht="26" customHeight="1">
      <x:c r="A4" s="4"/>
      <x:c r="B4" s="4"/>
      <x:c r="C4" s="4"/>
      <x:c r="D4" s="4"/>
      <x:c r="E4" s="4"/>
      <x:c r="F4" s="4"/>
      <x:c r="G4" s="4"/>
      <x:c r="H4" s="4"/>
      <x:c r="I4" s="4"/>
      <x:c r="J4" s="4"/>
      <x:c r="K4" s="4"/>
      <x:c r="L4" s="4"/>
      <x:c r="M4" s="4"/>
      <x:c r="N4" s="4"/>
      <x:c r="O4" s="4"/>
      <x:c r="P4" s="4"/>
      <x:c r="Q4" s="4"/>
      <x:c r="R4" s="4"/>
      <x:c r="S4" s="4"/>
      <x:c r="T4" s="4"/>
    </x:row>
    <x:row r="5" ht="40" customHeight="1">
      <x:c r="A5" s="15" t="str">
        <x:v>生成物ID</x:v>
      </x:c>
      <x:c r="B5" s="15" t="str">
        <x:v>品目ID</x:v>
      </x:c>
      <x:c r="C5" s="15" t="str">
        <x:v>材質</x:v>
      </x:c>
      <x:c r="D5" s="15" t="str">
        <x:v>等級</x:v>
      </x:c>
      <x:c r="E5" s="15" t="str">
        <x:v>寸法 (mm)</x:v>
      </x:c>
      <x:c r="F5" s="15" t="str">
        <x:v>原材ID</x:v>
      </x:c>
      <x:c r="G5" s="15" t="str">
        <x:v>加工ID</x:v>
      </x:c>
      <x:c r="H5" s="15" t="str">
        <x:v>区分</x:v>
      </x:c>
      <x:c r="I5" s="15" t="str">
        <x:v>生成数量</x:v>
      </x:c>
      <x:c r="J5" s="15" t="str">
        <x:v>保管単位</x:v>
      </x:c>
      <x:c r="K5" s="15" t="str">
        <x:v>端材寸法 (mm)</x:v>
      </x:c>
      <x:c r="L5" s="15" t="str">
        <x:v>理論重量 (kg)</x:v>
      </x:c>
      <x:c r="M5" s="15" t="str">
        <x:v>実測重量 (kg)</x:v>
      </x:c>
      <x:c r="N5" s="15" t="str">
        <x:v>材積 (m3)</x:v>
      </x:c>
      <x:c r="O5" s="15" t="str">
        <x:v>面積 (m2)</x:v>
      </x:c>
      <x:c r="P5" s="15" t="str">
        <x:v>販売単位</x:v>
      </x:c>
      <x:c r="Q5" s="15" t="str">
        <x:v>引当可能数量</x:v>
      </x:c>
      <x:c r="R5" s="15" t="str">
        <x:v>入力判定</x:v>
      </x:c>
      <x:c r="S5" s="15" t="str">
        <x:v>延長 (mm)</x:v>
      </x:c>
      <x:c r="T5" s="15" t="str">
        <x:v>予約数量</x:v>
      </x:c>
    </x:row>
    <x:row r="6" ht="38" customHeight="1">
      <x:c r="A6" s="18" t="str">
        <x:f>IF('空_生成'!A6="","",'空_生成'!A6)</x:f>
      </x:c>
      <x:c r="B6" s="18" t="str">
        <x:f>IF('空_生成'!A6="","",IFERROR(INDEX('空_原材'!$A$6:$A$35,MATCH('空_生成'!B6,'空_原材'!$H$6:$H$35,0)),""))</x:f>
      </x:c>
      <x:c r="C6" s="18" t="str">
        <x:f>IF('空_生成'!A6="","",IFERROR(INDEX('空_原材'!$C$6:$C$35,MATCH('空_生成'!B6,'空_原材'!$H$6:$H$35,0)),""))</x:f>
      </x:c>
      <x:c r="D6" s="18" t="str">
        <x:f>IF('空_生成'!A6="","",IFERROR(INDEX('空_原材'!$D$6:$D$35,MATCH('空_生成'!B6,'空_原材'!$H$6:$H$35,0)),""))</x:f>
      </x:c>
      <x:c r="E6" s="18" t="str">
        <x:f>IF('空_生成'!A6="","",'空_生成'!E6&amp;"×"&amp;'空_生成'!F6&amp;"×"&amp;'空_生成'!G6)</x:f>
      </x:c>
      <x:c r="F6" s="18" t="str">
        <x:f>IF('空_生成'!A6="","",'空_生成'!B6)</x:f>
      </x:c>
      <x:c r="G6" s="18" t="str">
        <x:f>IF('空_生成'!A6="","",'空_生成'!C6)</x:f>
      </x:c>
      <x:c r="H6" s="18" t="str">
        <x:f>IF('空_生成'!A6="","",'空_生成'!D6)</x:f>
      </x:c>
      <x:c r="I6" s="18" t="str">
        <x:f>IF('空_生成'!A6="","",'空_生成'!H6)</x:f>
      </x:c>
      <x:c r="J6" s="18" t="str">
        <x:f>IF('空_生成'!A6="","",'空_生成'!I6)</x:f>
      </x:c>
      <x:c r="K6" s="18" t="str">
        <x:f>IF('空_生成'!A6="","",IF(OR('空_生成'!D6="再利用端材",'空_生成'!D6="廃棄端材"),E6,"対象外"))</x:f>
      </x:c>
      <x:c r="L6" s="24" t="str">
        <x:f>IF('空_生成'!A6="","",IFERROR(IF(AND(INDEX('空_原材'!$B$6:$B$35,MATCH('空_生成'!B6,'空_原材'!$H$6:$H$35,0))="鋼材",ISNUMBER(INDEX('空_原材'!$N$6:$N$35,MATCH('空_生成'!B6,'空_原材'!$H$6:$H$35,0))),INDEX('空_原材'!$N$6:$N$35,MATCH('空_生成'!B6,'空_原材'!$H$6:$H$35,0))&gt;0),'空_生成'!G6/'設定'!$B$6*'空_生成'!H6*INDEX('空_原材'!$N$6:$N$35,MATCH('空_生成'!B6,'空_原材'!$H$6:$H$35,0)),""),""))</x:f>
      </x:c>
      <x:c r="M6" s="24" t="str">
        <x:f>IF('空_生成'!A6="","",IF(ISNUMBER('空_生成'!N6),'空_生成'!N6,""))</x:f>
      </x:c>
      <x:c r="N6" s="28" t="str">
        <x:f>IF('空_生成'!A6="","",IFERROR(IF(INDEX('空_原材'!$B$6:$B$35,MATCH('空_生成'!B6,'空_原材'!$H$6:$H$35,0))="木材",'空_生成'!E6*'空_生成'!F6*'空_生成'!G6*'空_生成'!H6/'設定'!$B$6^3,""),""))</x:f>
      </x:c>
      <x:c r="O6" s="32" t="str">
        <x:f>IF('空_生成'!A6="","",IFERROR(IF(INDEX('空_原材'!$B$6:$B$35,MATCH('空_生成'!B6,'空_原材'!$H$6:$H$35,0))="建材",'空_生成'!F6*'空_生成'!G6*'空_生成'!H6/'設定'!$B$6^2,""),""))</x:f>
      </x:c>
      <x:c r="P6" s="18" t="str">
        <x:f>IF('空_生成'!A6="","",'空_生成'!O6)</x:f>
      </x:c>
      <x:c r="Q6" s="18" t="str">
        <x:f>IF('空_生成'!A6="","",IF(AND(R6="入力OK",'空_生成'!L6="使用可",OR('空_生成'!D6="加工品",'空_生成'!D6="再利用端材")),'空_生成'!H6-'空_生成'!J6,0))</x:f>
      </x:c>
      <x:c r="R6" s="18" t="str">
        <x:f>IF('空_生成'!A6="","",IFERROR(IF(AND(OR('空_生成'!N6="",AND(ISNUMBER('空_生成'!N6),'空_生成'!N6&gt;0)),COUNTIF('空_生成'!$A$6:$A$65,'空_生成'!A6)=1,COUNTIF('空_原材'!$H$6:$H$35,'空_生成'!B6)=1,'空_生成'!C6=INDEX('空_原材'!$I$6:$I$35,MATCH('空_生成'!B6,'空_原材'!$H$6:$H$35,0)),INDEX('空_原材'!$R$6:$R$35,MATCH('空_生成'!B6,'空_原材'!$H$6:$H$35,0))="確認済",OR('空_生成'!D6="加工品",'空_生成'!D6="再利用端材",'空_生成'!D6="廃棄端材"),COUNT('空_生成'!E6:'空_生成'!H6)=4,'空_生成'!E6&gt;0,'空_生成'!F6&gt;0,'空_生成'!G6&gt;0,'空_生成'!H6&gt;0,MOD('空_生成'!H6,1)=0,'空_生成'!E6=INDEX('空_原材'!$E$6:$E$35,MATCH('空_生成'!B6,'空_原材'!$H$6:$H$35,0)),'空_生成'!F6=INDEX('空_原材'!$F$6:$F$35,MATCH('空_生成'!B6,'空_原材'!$H$6:$H$35,0)),'空_生成'!I6=INDEX('空_原材'!$K$6:$K$35,MATCH('空_生成'!B6,'空_原材'!$H$6:$H$35,0)),ISNUMBER('空_生成'!J6),'空_生成'!J6&gt;=0,'空_生成'!J6&lt;='空_生成'!H6,MOD('空_生成'!J6,1)=0,OR('空_生成'!J6=0,'空_生成'!K6&lt;&gt;""),OR(AND('空_生成'!D6="廃棄端材",'空_生成'!L6="廃棄",'空_生成'!J6=0),AND('空_生成'!D6&lt;&gt;"廃棄端材",'空_生成'!L6="使用可")),OR('空_生成'!M6="理論",'空_生成'!M6="実測",'空_生成'!M6="対象外"),OR('空_生成'!M6&lt;&gt;"実測",AND(ISNUMBER('空_生成'!N6),'空_生成'!N6&gt;0)),'空_生成'!P6&lt;&gt;"",'空_生成'!Q6&lt;&gt;"",'空_生成'!R6&lt;&gt;"",'空_生成'!S6&lt;&gt;"",'空_生成'!T6&lt;&gt;"",OR('空_生成'!O6="kg",'空_生成'!O6="m3",'空_生成'!O6="m2",'空_生成'!O6="本",'空_生成'!O6="枚",AND('空_生成'!O6="対象外",'空_生成'!D6="廃棄端材")),OR(INDEX('空_原材'!$B$6:$B$35,MATCH('空_生成'!B6,'空_原材'!$H$6:$H$35,0))&lt;&gt;"鋼材",AND(ISNUMBER(INDEX('空_原材'!$N$6:$N$35,MATCH('空_生成'!B6,'空_原材'!$H$6:$H$35,0))),INDEX('空_原材'!$N$6:$N$35,MATCH('空_生成'!B6,'空_原材'!$H$6:$H$35,0))&gt;0))),"入力OK","要確認"),"要確認"))</x:f>
      </x:c>
      <x:c r="S6" s="18" t="str">
        <x:f>IF('空_生成'!A6="","",'空_生成'!G6*'空_生成'!H6)</x:f>
      </x:c>
      <x:c r="T6" s="18" t="str">
        <x:f>IF('空_生成'!A6="","",'空_生成'!J6)</x:f>
      </x:c>
    </x:row>
    <x:row r="7" ht="38" customHeight="1">
      <x:c r="A7" s="4" t="str">
        <x:f>IF('空_生成'!A7="","",'空_生成'!A7)</x:f>
      </x:c>
      <x:c r="B7" s="4" t="str">
        <x:f>IF('空_生成'!A7="","",IFERROR(INDEX('空_原材'!$A$6:$A$35,MATCH('空_生成'!B7,'空_原材'!$H$6:$H$35,0)),""))</x:f>
      </x:c>
      <x:c r="C7" s="4" t="str">
        <x:f>IF('空_生成'!A7="","",IFERROR(INDEX('空_原材'!$C$6:$C$35,MATCH('空_生成'!B7,'空_原材'!$H$6:$H$35,0)),""))</x:f>
      </x:c>
      <x:c r="D7" s="4" t="str">
        <x:f>IF('空_生成'!A7="","",IFERROR(INDEX('空_原材'!$D$6:$D$35,MATCH('空_生成'!B7,'空_原材'!$H$6:$H$35,0)),""))</x:f>
      </x:c>
      <x:c r="E7" s="4" t="str">
        <x:f>IF('空_生成'!A7="","",'空_生成'!E7&amp;"×"&amp;'空_生成'!F7&amp;"×"&amp;'空_生成'!G7)</x:f>
      </x:c>
      <x:c r="F7" s="4" t="str">
        <x:f>IF('空_生成'!A7="","",'空_生成'!B7)</x:f>
      </x:c>
      <x:c r="G7" s="4" t="str">
        <x:f>IF('空_生成'!A7="","",'空_生成'!C7)</x:f>
      </x:c>
      <x:c r="H7" s="4" t="str">
        <x:f>IF('空_生成'!A7="","",'空_生成'!D7)</x:f>
      </x:c>
      <x:c r="I7" s="4" t="str">
        <x:f>IF('空_生成'!A7="","",'空_生成'!H7)</x:f>
      </x:c>
      <x:c r="J7" s="4" t="str">
        <x:f>IF('空_生成'!A7="","",'空_生成'!I7)</x:f>
      </x:c>
      <x:c r="K7" s="4" t="str">
        <x:f>IF('空_生成'!A7="","",IF(OR('空_生成'!D7="再利用端材",'空_生成'!D7="廃棄端材"),E7,"対象外"))</x:f>
      </x:c>
      <x:c r="L7" s="25" t="str">
        <x:f>IF('空_生成'!A7="","",IFERROR(IF(AND(INDEX('空_原材'!$B$6:$B$35,MATCH('空_生成'!B7,'空_原材'!$H$6:$H$35,0))="鋼材",ISNUMBER(INDEX('空_原材'!$N$6:$N$35,MATCH('空_生成'!B7,'空_原材'!$H$6:$H$35,0))),INDEX('空_原材'!$N$6:$N$35,MATCH('空_生成'!B7,'空_原材'!$H$6:$H$35,0))&gt;0),'空_生成'!G7/'設定'!$B$6*'空_生成'!H7*INDEX('空_原材'!$N$6:$N$35,MATCH('空_生成'!B7,'空_原材'!$H$6:$H$35,0)),""),""))</x:f>
      </x:c>
      <x:c r="M7" s="25" t="str">
        <x:f>IF('空_生成'!A7="","",IF(ISNUMBER('空_生成'!N7),'空_生成'!N7,""))</x:f>
      </x:c>
      <x:c r="N7" s="29" t="str">
        <x:f>IF('空_生成'!A7="","",IFERROR(IF(INDEX('空_原材'!$B$6:$B$35,MATCH('空_生成'!B7,'空_原材'!$H$6:$H$35,0))="木材",'空_生成'!E7*'空_生成'!F7*'空_生成'!G7*'空_生成'!H7/'設定'!$B$6^3,""),""))</x:f>
      </x:c>
      <x:c r="O7" s="33" t="str">
        <x:f>IF('空_生成'!A7="","",IFERROR(IF(INDEX('空_原材'!$B$6:$B$35,MATCH('空_生成'!B7,'空_原材'!$H$6:$H$35,0))="建材",'空_生成'!F7*'空_生成'!G7*'空_生成'!H7/'設定'!$B$6^2,""),""))</x:f>
      </x:c>
      <x:c r="P7" s="4" t="str">
        <x:f>IF('空_生成'!A7="","",'空_生成'!O7)</x:f>
      </x:c>
      <x:c r="Q7" s="4" t="str">
        <x:f>IF('空_生成'!A7="","",IF(AND(R7="入力OK",'空_生成'!L7="使用可",OR('空_生成'!D7="加工品",'空_生成'!D7="再利用端材")),'空_生成'!H7-'空_生成'!J7,0))</x:f>
      </x:c>
      <x:c r="R7" s="4" t="str">
        <x:f>IF('空_生成'!A7="","",IFERROR(IF(AND(OR('空_生成'!N7="",AND(ISNUMBER('空_生成'!N7),'空_生成'!N7&gt;0)),COUNTIF('空_生成'!$A$6:$A$65,'空_生成'!A7)=1,COUNTIF('空_原材'!$H$6:$H$35,'空_生成'!B7)=1,'空_生成'!C7=INDEX('空_原材'!$I$6:$I$35,MATCH('空_生成'!B7,'空_原材'!$H$6:$H$35,0)),INDEX('空_原材'!$R$6:$R$35,MATCH('空_生成'!B7,'空_原材'!$H$6:$H$35,0))="確認済",OR('空_生成'!D7="加工品",'空_生成'!D7="再利用端材",'空_生成'!D7="廃棄端材"),COUNT('空_生成'!E7:'空_生成'!H7)=4,'空_生成'!E7&gt;0,'空_生成'!F7&gt;0,'空_生成'!G7&gt;0,'空_生成'!H7&gt;0,MOD('空_生成'!H7,1)=0,'空_生成'!E7=INDEX('空_原材'!$E$6:$E$35,MATCH('空_生成'!B7,'空_原材'!$H$6:$H$35,0)),'空_生成'!F7=INDEX('空_原材'!$F$6:$F$35,MATCH('空_生成'!B7,'空_原材'!$H$6:$H$35,0)),'空_生成'!I7=INDEX('空_原材'!$K$6:$K$35,MATCH('空_生成'!B7,'空_原材'!$H$6:$H$35,0)),ISNUMBER('空_生成'!J7),'空_生成'!J7&gt;=0,'空_生成'!J7&lt;='空_生成'!H7,MOD('空_生成'!J7,1)=0,OR('空_生成'!J7=0,'空_生成'!K7&lt;&gt;""),OR(AND('空_生成'!D7="廃棄端材",'空_生成'!L7="廃棄",'空_生成'!J7=0),AND('空_生成'!D7&lt;&gt;"廃棄端材",'空_生成'!L7="使用可")),OR('空_生成'!M7="理論",'空_生成'!M7="実測",'空_生成'!M7="対象外"),OR('空_生成'!M7&lt;&gt;"実測",AND(ISNUMBER('空_生成'!N7),'空_生成'!N7&gt;0)),'空_生成'!P7&lt;&gt;"",'空_生成'!Q7&lt;&gt;"",'空_生成'!R7&lt;&gt;"",'空_生成'!S7&lt;&gt;"",'空_生成'!T7&lt;&gt;"",OR('空_生成'!O7="kg",'空_生成'!O7="m3",'空_生成'!O7="m2",'空_生成'!O7="本",'空_生成'!O7="枚",AND('空_生成'!O7="対象外",'空_生成'!D7="廃棄端材")),OR(INDEX('空_原材'!$B$6:$B$35,MATCH('空_生成'!B7,'空_原材'!$H$6:$H$35,0))&lt;&gt;"鋼材",AND(ISNUMBER(INDEX('空_原材'!$N$6:$N$35,MATCH('空_生成'!B7,'空_原材'!$H$6:$H$35,0))),INDEX('空_原材'!$N$6:$N$35,MATCH('空_生成'!B7,'空_原材'!$H$6:$H$35,0))&gt;0))),"入力OK","要確認"),"要確認"))</x:f>
      </x:c>
      <x:c r="S7" s="4" t="str">
        <x:f>IF('空_生成'!A7="","",'空_生成'!G7*'空_生成'!H7)</x:f>
      </x:c>
      <x:c r="T7" s="4" t="str">
        <x:f>IF('空_生成'!A7="","",'空_生成'!J7)</x:f>
      </x:c>
    </x:row>
    <x:row r="8" ht="38" customHeight="1">
      <x:c r="A8" s="18" t="str">
        <x:f>IF('空_生成'!A8="","",'空_生成'!A8)</x:f>
      </x:c>
      <x:c r="B8" s="18" t="str">
        <x:f>IF('空_生成'!A8="","",IFERROR(INDEX('空_原材'!$A$6:$A$35,MATCH('空_生成'!B8,'空_原材'!$H$6:$H$35,0)),""))</x:f>
      </x:c>
      <x:c r="C8" s="18" t="str">
        <x:f>IF('空_生成'!A8="","",IFERROR(INDEX('空_原材'!$C$6:$C$35,MATCH('空_生成'!B8,'空_原材'!$H$6:$H$35,0)),""))</x:f>
      </x:c>
      <x:c r="D8" s="18" t="str">
        <x:f>IF('空_生成'!A8="","",IFERROR(INDEX('空_原材'!$D$6:$D$35,MATCH('空_生成'!B8,'空_原材'!$H$6:$H$35,0)),""))</x:f>
      </x:c>
      <x:c r="E8" s="18" t="str">
        <x:f>IF('空_生成'!A8="","",'空_生成'!E8&amp;"×"&amp;'空_生成'!F8&amp;"×"&amp;'空_生成'!G8)</x:f>
      </x:c>
      <x:c r="F8" s="18" t="str">
        <x:f>IF('空_生成'!A8="","",'空_生成'!B8)</x:f>
      </x:c>
      <x:c r="G8" s="18" t="str">
        <x:f>IF('空_生成'!A8="","",'空_生成'!C8)</x:f>
      </x:c>
      <x:c r="H8" s="18" t="str">
        <x:f>IF('空_生成'!A8="","",'空_生成'!D8)</x:f>
      </x:c>
      <x:c r="I8" s="18" t="str">
        <x:f>IF('空_生成'!A8="","",'空_生成'!H8)</x:f>
      </x:c>
      <x:c r="J8" s="18" t="str">
        <x:f>IF('空_生成'!A8="","",'空_生成'!I8)</x:f>
      </x:c>
      <x:c r="K8" s="18" t="str">
        <x:f>IF('空_生成'!A8="","",IF(OR('空_生成'!D8="再利用端材",'空_生成'!D8="廃棄端材"),E8,"対象外"))</x:f>
      </x:c>
      <x:c r="L8" s="24" t="str">
        <x:f>IF('空_生成'!A8="","",IFERROR(IF(AND(INDEX('空_原材'!$B$6:$B$35,MATCH('空_生成'!B8,'空_原材'!$H$6:$H$35,0))="鋼材",ISNUMBER(INDEX('空_原材'!$N$6:$N$35,MATCH('空_生成'!B8,'空_原材'!$H$6:$H$35,0))),INDEX('空_原材'!$N$6:$N$35,MATCH('空_生成'!B8,'空_原材'!$H$6:$H$35,0))&gt;0),'空_生成'!G8/'設定'!$B$6*'空_生成'!H8*INDEX('空_原材'!$N$6:$N$35,MATCH('空_生成'!B8,'空_原材'!$H$6:$H$35,0)),""),""))</x:f>
      </x:c>
      <x:c r="M8" s="24" t="str">
        <x:f>IF('空_生成'!A8="","",IF(ISNUMBER('空_生成'!N8),'空_生成'!N8,""))</x:f>
      </x:c>
      <x:c r="N8" s="28" t="str">
        <x:f>IF('空_生成'!A8="","",IFERROR(IF(INDEX('空_原材'!$B$6:$B$35,MATCH('空_生成'!B8,'空_原材'!$H$6:$H$35,0))="木材",'空_生成'!E8*'空_生成'!F8*'空_生成'!G8*'空_生成'!H8/'設定'!$B$6^3,""),""))</x:f>
      </x:c>
      <x:c r="O8" s="32" t="str">
        <x:f>IF('空_生成'!A8="","",IFERROR(IF(INDEX('空_原材'!$B$6:$B$35,MATCH('空_生成'!B8,'空_原材'!$H$6:$H$35,0))="建材",'空_生成'!F8*'空_生成'!G8*'空_生成'!H8/'設定'!$B$6^2,""),""))</x:f>
      </x:c>
      <x:c r="P8" s="18" t="str">
        <x:f>IF('空_生成'!A8="","",'空_生成'!O8)</x:f>
      </x:c>
      <x:c r="Q8" s="18" t="str">
        <x:f>IF('空_生成'!A8="","",IF(AND(R8="入力OK",'空_生成'!L8="使用可",OR('空_生成'!D8="加工品",'空_生成'!D8="再利用端材")),'空_生成'!H8-'空_生成'!J8,0))</x:f>
      </x:c>
      <x:c r="R8" s="18" t="str">
        <x:f>IF('空_生成'!A8="","",IFERROR(IF(AND(OR('空_生成'!N8="",AND(ISNUMBER('空_生成'!N8),'空_生成'!N8&gt;0)),COUNTIF('空_生成'!$A$6:$A$65,'空_生成'!A8)=1,COUNTIF('空_原材'!$H$6:$H$35,'空_生成'!B8)=1,'空_生成'!C8=INDEX('空_原材'!$I$6:$I$35,MATCH('空_生成'!B8,'空_原材'!$H$6:$H$35,0)),INDEX('空_原材'!$R$6:$R$35,MATCH('空_生成'!B8,'空_原材'!$H$6:$H$35,0))="確認済",OR('空_生成'!D8="加工品",'空_生成'!D8="再利用端材",'空_生成'!D8="廃棄端材"),COUNT('空_生成'!E8:'空_生成'!H8)=4,'空_生成'!E8&gt;0,'空_生成'!F8&gt;0,'空_生成'!G8&gt;0,'空_生成'!H8&gt;0,MOD('空_生成'!H8,1)=0,'空_生成'!E8=INDEX('空_原材'!$E$6:$E$35,MATCH('空_生成'!B8,'空_原材'!$H$6:$H$35,0)),'空_生成'!F8=INDEX('空_原材'!$F$6:$F$35,MATCH('空_生成'!B8,'空_原材'!$H$6:$H$35,0)),'空_生成'!I8=INDEX('空_原材'!$K$6:$K$35,MATCH('空_生成'!B8,'空_原材'!$H$6:$H$35,0)),ISNUMBER('空_生成'!J8),'空_生成'!J8&gt;=0,'空_生成'!J8&lt;='空_生成'!H8,MOD('空_生成'!J8,1)=0,OR('空_生成'!J8=0,'空_生成'!K8&lt;&gt;""),OR(AND('空_生成'!D8="廃棄端材",'空_生成'!L8="廃棄",'空_生成'!J8=0),AND('空_生成'!D8&lt;&gt;"廃棄端材",'空_生成'!L8="使用可")),OR('空_生成'!M8="理論",'空_生成'!M8="実測",'空_生成'!M8="対象外"),OR('空_生成'!M8&lt;&gt;"実測",AND(ISNUMBER('空_生成'!N8),'空_生成'!N8&gt;0)),'空_生成'!P8&lt;&gt;"",'空_生成'!Q8&lt;&gt;"",'空_生成'!R8&lt;&gt;"",'空_生成'!S8&lt;&gt;"",'空_生成'!T8&lt;&gt;"",OR('空_生成'!O8="kg",'空_生成'!O8="m3",'空_生成'!O8="m2",'空_生成'!O8="本",'空_生成'!O8="枚",AND('空_生成'!O8="対象外",'空_生成'!D8="廃棄端材")),OR(INDEX('空_原材'!$B$6:$B$35,MATCH('空_生成'!B8,'空_原材'!$H$6:$H$35,0))&lt;&gt;"鋼材",AND(ISNUMBER(INDEX('空_原材'!$N$6:$N$35,MATCH('空_生成'!B8,'空_原材'!$H$6:$H$35,0))),INDEX('空_原材'!$N$6:$N$35,MATCH('空_生成'!B8,'空_原材'!$H$6:$H$35,0))&gt;0))),"入力OK","要確認"),"要確認"))</x:f>
      </x:c>
      <x:c r="S8" s="18" t="str">
        <x:f>IF('空_生成'!A8="","",'空_生成'!G8*'空_生成'!H8)</x:f>
      </x:c>
      <x:c r="T8" s="18" t="str">
        <x:f>IF('空_生成'!A8="","",'空_生成'!J8)</x:f>
      </x:c>
    </x:row>
    <x:row r="9" ht="38" customHeight="1">
      <x:c r="A9" s="4" t="str">
        <x:f>IF('空_生成'!A9="","",'空_生成'!A9)</x:f>
      </x:c>
      <x:c r="B9" s="4" t="str">
        <x:f>IF('空_生成'!A9="","",IFERROR(INDEX('空_原材'!$A$6:$A$35,MATCH('空_生成'!B9,'空_原材'!$H$6:$H$35,0)),""))</x:f>
      </x:c>
      <x:c r="C9" s="4" t="str">
        <x:f>IF('空_生成'!A9="","",IFERROR(INDEX('空_原材'!$C$6:$C$35,MATCH('空_生成'!B9,'空_原材'!$H$6:$H$35,0)),""))</x:f>
      </x:c>
      <x:c r="D9" s="4" t="str">
        <x:f>IF('空_生成'!A9="","",IFERROR(INDEX('空_原材'!$D$6:$D$35,MATCH('空_生成'!B9,'空_原材'!$H$6:$H$35,0)),""))</x:f>
      </x:c>
      <x:c r="E9" s="4" t="str">
        <x:f>IF('空_生成'!A9="","",'空_生成'!E9&amp;"×"&amp;'空_生成'!F9&amp;"×"&amp;'空_生成'!G9)</x:f>
      </x:c>
      <x:c r="F9" s="4" t="str">
        <x:f>IF('空_生成'!A9="","",'空_生成'!B9)</x:f>
      </x:c>
      <x:c r="G9" s="4" t="str">
        <x:f>IF('空_生成'!A9="","",'空_生成'!C9)</x:f>
      </x:c>
      <x:c r="H9" s="4" t="str">
        <x:f>IF('空_生成'!A9="","",'空_生成'!D9)</x:f>
      </x:c>
      <x:c r="I9" s="4" t="str">
        <x:f>IF('空_生成'!A9="","",'空_生成'!H9)</x:f>
      </x:c>
      <x:c r="J9" s="4" t="str">
        <x:f>IF('空_生成'!A9="","",'空_生成'!I9)</x:f>
      </x:c>
      <x:c r="K9" s="4" t="str">
        <x:f>IF('空_生成'!A9="","",IF(OR('空_生成'!D9="再利用端材",'空_生成'!D9="廃棄端材"),E9,"対象外"))</x:f>
      </x:c>
      <x:c r="L9" s="25" t="str">
        <x:f>IF('空_生成'!A9="","",IFERROR(IF(AND(INDEX('空_原材'!$B$6:$B$35,MATCH('空_生成'!B9,'空_原材'!$H$6:$H$35,0))="鋼材",ISNUMBER(INDEX('空_原材'!$N$6:$N$35,MATCH('空_生成'!B9,'空_原材'!$H$6:$H$35,0))),INDEX('空_原材'!$N$6:$N$35,MATCH('空_生成'!B9,'空_原材'!$H$6:$H$35,0))&gt;0),'空_生成'!G9/'設定'!$B$6*'空_生成'!H9*INDEX('空_原材'!$N$6:$N$35,MATCH('空_生成'!B9,'空_原材'!$H$6:$H$35,0)),""),""))</x:f>
      </x:c>
      <x:c r="M9" s="25" t="str">
        <x:f>IF('空_生成'!A9="","",IF(ISNUMBER('空_生成'!N9),'空_生成'!N9,""))</x:f>
      </x:c>
      <x:c r="N9" s="29" t="str">
        <x:f>IF('空_生成'!A9="","",IFERROR(IF(INDEX('空_原材'!$B$6:$B$35,MATCH('空_生成'!B9,'空_原材'!$H$6:$H$35,0))="木材",'空_生成'!E9*'空_生成'!F9*'空_生成'!G9*'空_生成'!H9/'設定'!$B$6^3,""),""))</x:f>
      </x:c>
      <x:c r="O9" s="33" t="str">
        <x:f>IF('空_生成'!A9="","",IFERROR(IF(INDEX('空_原材'!$B$6:$B$35,MATCH('空_生成'!B9,'空_原材'!$H$6:$H$35,0))="建材",'空_生成'!F9*'空_生成'!G9*'空_生成'!H9/'設定'!$B$6^2,""),""))</x:f>
      </x:c>
      <x:c r="P9" s="4" t="str">
        <x:f>IF('空_生成'!A9="","",'空_生成'!O9)</x:f>
      </x:c>
      <x:c r="Q9" s="4" t="str">
        <x:f>IF('空_生成'!A9="","",IF(AND(R9="入力OK",'空_生成'!L9="使用可",OR('空_生成'!D9="加工品",'空_生成'!D9="再利用端材")),'空_生成'!H9-'空_生成'!J9,0))</x:f>
      </x:c>
      <x:c r="R9" s="4" t="str">
        <x:f>IF('空_生成'!A9="","",IFERROR(IF(AND(OR('空_生成'!N9="",AND(ISNUMBER('空_生成'!N9),'空_生成'!N9&gt;0)),COUNTIF('空_生成'!$A$6:$A$65,'空_生成'!A9)=1,COUNTIF('空_原材'!$H$6:$H$35,'空_生成'!B9)=1,'空_生成'!C9=INDEX('空_原材'!$I$6:$I$35,MATCH('空_生成'!B9,'空_原材'!$H$6:$H$35,0)),INDEX('空_原材'!$R$6:$R$35,MATCH('空_生成'!B9,'空_原材'!$H$6:$H$35,0))="確認済",OR('空_生成'!D9="加工品",'空_生成'!D9="再利用端材",'空_生成'!D9="廃棄端材"),COUNT('空_生成'!E9:'空_生成'!H9)=4,'空_生成'!E9&gt;0,'空_生成'!F9&gt;0,'空_生成'!G9&gt;0,'空_生成'!H9&gt;0,MOD('空_生成'!H9,1)=0,'空_生成'!E9=INDEX('空_原材'!$E$6:$E$35,MATCH('空_生成'!B9,'空_原材'!$H$6:$H$35,0)),'空_生成'!F9=INDEX('空_原材'!$F$6:$F$35,MATCH('空_生成'!B9,'空_原材'!$H$6:$H$35,0)),'空_生成'!I9=INDEX('空_原材'!$K$6:$K$35,MATCH('空_生成'!B9,'空_原材'!$H$6:$H$35,0)),ISNUMBER('空_生成'!J9),'空_生成'!J9&gt;=0,'空_生成'!J9&lt;='空_生成'!H9,MOD('空_生成'!J9,1)=0,OR('空_生成'!J9=0,'空_生成'!K9&lt;&gt;""),OR(AND('空_生成'!D9="廃棄端材",'空_生成'!L9="廃棄",'空_生成'!J9=0),AND('空_生成'!D9&lt;&gt;"廃棄端材",'空_生成'!L9="使用可")),OR('空_生成'!M9="理論",'空_生成'!M9="実測",'空_生成'!M9="対象外"),OR('空_生成'!M9&lt;&gt;"実測",AND(ISNUMBER('空_生成'!N9),'空_生成'!N9&gt;0)),'空_生成'!P9&lt;&gt;"",'空_生成'!Q9&lt;&gt;"",'空_生成'!R9&lt;&gt;"",'空_生成'!S9&lt;&gt;"",'空_生成'!T9&lt;&gt;"",OR('空_生成'!O9="kg",'空_生成'!O9="m3",'空_生成'!O9="m2",'空_生成'!O9="本",'空_生成'!O9="枚",AND('空_生成'!O9="対象外",'空_生成'!D9="廃棄端材")),OR(INDEX('空_原材'!$B$6:$B$35,MATCH('空_生成'!B9,'空_原材'!$H$6:$H$35,0))&lt;&gt;"鋼材",AND(ISNUMBER(INDEX('空_原材'!$N$6:$N$35,MATCH('空_生成'!B9,'空_原材'!$H$6:$H$35,0))),INDEX('空_原材'!$N$6:$N$35,MATCH('空_生成'!B9,'空_原材'!$H$6:$H$35,0))&gt;0))),"入力OK","要確認"),"要確認"))</x:f>
      </x:c>
      <x:c r="S9" s="4" t="str">
        <x:f>IF('空_生成'!A9="","",'空_生成'!G9*'空_生成'!H9)</x:f>
      </x:c>
      <x:c r="T9" s="4" t="str">
        <x:f>IF('空_生成'!A9="","",'空_生成'!J9)</x:f>
      </x:c>
    </x:row>
    <x:row r="10" ht="38" customHeight="1">
      <x:c r="A10" s="18" t="str">
        <x:f>IF('空_生成'!A10="","",'空_生成'!A10)</x:f>
      </x:c>
      <x:c r="B10" s="18" t="str">
        <x:f>IF('空_生成'!A10="","",IFERROR(INDEX('空_原材'!$A$6:$A$35,MATCH('空_生成'!B10,'空_原材'!$H$6:$H$35,0)),""))</x:f>
      </x:c>
      <x:c r="C10" s="18" t="str">
        <x:f>IF('空_生成'!A10="","",IFERROR(INDEX('空_原材'!$C$6:$C$35,MATCH('空_生成'!B10,'空_原材'!$H$6:$H$35,0)),""))</x:f>
      </x:c>
      <x:c r="D10" s="18" t="str">
        <x:f>IF('空_生成'!A10="","",IFERROR(INDEX('空_原材'!$D$6:$D$35,MATCH('空_生成'!B10,'空_原材'!$H$6:$H$35,0)),""))</x:f>
      </x:c>
      <x:c r="E10" s="18" t="str">
        <x:f>IF('空_生成'!A10="","",'空_生成'!E10&amp;"×"&amp;'空_生成'!F10&amp;"×"&amp;'空_生成'!G10)</x:f>
      </x:c>
      <x:c r="F10" s="18" t="str">
        <x:f>IF('空_生成'!A10="","",'空_生成'!B10)</x:f>
      </x:c>
      <x:c r="G10" s="18" t="str">
        <x:f>IF('空_生成'!A10="","",'空_生成'!C10)</x:f>
      </x:c>
      <x:c r="H10" s="18" t="str">
        <x:f>IF('空_生成'!A10="","",'空_生成'!D10)</x:f>
      </x:c>
      <x:c r="I10" s="18" t="str">
        <x:f>IF('空_生成'!A10="","",'空_生成'!H10)</x:f>
      </x:c>
      <x:c r="J10" s="18" t="str">
        <x:f>IF('空_生成'!A10="","",'空_生成'!I10)</x:f>
      </x:c>
      <x:c r="K10" s="18" t="str">
        <x:f>IF('空_生成'!A10="","",IF(OR('空_生成'!D10="再利用端材",'空_生成'!D10="廃棄端材"),E10,"対象外"))</x:f>
      </x:c>
      <x:c r="L10" s="24" t="str">
        <x:f>IF('空_生成'!A10="","",IFERROR(IF(AND(INDEX('空_原材'!$B$6:$B$35,MATCH('空_生成'!B10,'空_原材'!$H$6:$H$35,0))="鋼材",ISNUMBER(INDEX('空_原材'!$N$6:$N$35,MATCH('空_生成'!B10,'空_原材'!$H$6:$H$35,0))),INDEX('空_原材'!$N$6:$N$35,MATCH('空_生成'!B10,'空_原材'!$H$6:$H$35,0))&gt;0),'空_生成'!G10/'設定'!$B$6*'空_生成'!H10*INDEX('空_原材'!$N$6:$N$35,MATCH('空_生成'!B10,'空_原材'!$H$6:$H$35,0)),""),""))</x:f>
      </x:c>
      <x:c r="M10" s="24" t="str">
        <x:f>IF('空_生成'!A10="","",IF(ISNUMBER('空_生成'!N10),'空_生成'!N10,""))</x:f>
      </x:c>
      <x:c r="N10" s="28" t="str">
        <x:f>IF('空_生成'!A10="","",IFERROR(IF(INDEX('空_原材'!$B$6:$B$35,MATCH('空_生成'!B10,'空_原材'!$H$6:$H$35,0))="木材",'空_生成'!E10*'空_生成'!F10*'空_生成'!G10*'空_生成'!H10/'設定'!$B$6^3,""),""))</x:f>
      </x:c>
      <x:c r="O10" s="32" t="str">
        <x:f>IF('空_生成'!A10="","",IFERROR(IF(INDEX('空_原材'!$B$6:$B$35,MATCH('空_生成'!B10,'空_原材'!$H$6:$H$35,0))="建材",'空_生成'!F10*'空_生成'!G10*'空_生成'!H10/'設定'!$B$6^2,""),""))</x:f>
      </x:c>
      <x:c r="P10" s="18" t="str">
        <x:f>IF('空_生成'!A10="","",'空_生成'!O10)</x:f>
      </x:c>
      <x:c r="Q10" s="18" t="str">
        <x:f>IF('空_生成'!A10="","",IF(AND(R10="入力OK",'空_生成'!L10="使用可",OR('空_生成'!D10="加工品",'空_生成'!D10="再利用端材")),'空_生成'!H10-'空_生成'!J10,0))</x:f>
      </x:c>
      <x:c r="R10" s="18" t="str">
        <x:f>IF('空_生成'!A10="","",IFERROR(IF(AND(OR('空_生成'!N10="",AND(ISNUMBER('空_生成'!N10),'空_生成'!N10&gt;0)),COUNTIF('空_生成'!$A$6:$A$65,'空_生成'!A10)=1,COUNTIF('空_原材'!$H$6:$H$35,'空_生成'!B10)=1,'空_生成'!C10=INDEX('空_原材'!$I$6:$I$35,MATCH('空_生成'!B10,'空_原材'!$H$6:$H$35,0)),INDEX('空_原材'!$R$6:$R$35,MATCH('空_生成'!B10,'空_原材'!$H$6:$H$35,0))="確認済",OR('空_生成'!D10="加工品",'空_生成'!D10="再利用端材",'空_生成'!D10="廃棄端材"),COUNT('空_生成'!E10:'空_生成'!H10)=4,'空_生成'!E10&gt;0,'空_生成'!F10&gt;0,'空_生成'!G10&gt;0,'空_生成'!H10&gt;0,MOD('空_生成'!H10,1)=0,'空_生成'!E10=INDEX('空_原材'!$E$6:$E$35,MATCH('空_生成'!B10,'空_原材'!$H$6:$H$35,0)),'空_生成'!F10=INDEX('空_原材'!$F$6:$F$35,MATCH('空_生成'!B10,'空_原材'!$H$6:$H$35,0)),'空_生成'!I10=INDEX('空_原材'!$K$6:$K$35,MATCH('空_生成'!B10,'空_原材'!$H$6:$H$35,0)),ISNUMBER('空_生成'!J10),'空_生成'!J10&gt;=0,'空_生成'!J10&lt;='空_生成'!H10,MOD('空_生成'!J10,1)=0,OR('空_生成'!J10=0,'空_生成'!K10&lt;&gt;""),OR(AND('空_生成'!D10="廃棄端材",'空_生成'!L10="廃棄",'空_生成'!J10=0),AND('空_生成'!D10&lt;&gt;"廃棄端材",'空_生成'!L10="使用可")),OR('空_生成'!M10="理論",'空_生成'!M10="実測",'空_生成'!M10="対象外"),OR('空_生成'!M10&lt;&gt;"実測",AND(ISNUMBER('空_生成'!N10),'空_生成'!N10&gt;0)),'空_生成'!P10&lt;&gt;"",'空_生成'!Q10&lt;&gt;"",'空_生成'!R10&lt;&gt;"",'空_生成'!S10&lt;&gt;"",'空_生成'!T10&lt;&gt;"",OR('空_生成'!O10="kg",'空_生成'!O10="m3",'空_生成'!O10="m2",'空_生成'!O10="本",'空_生成'!O10="枚",AND('空_生成'!O10="対象外",'空_生成'!D10="廃棄端材")),OR(INDEX('空_原材'!$B$6:$B$35,MATCH('空_生成'!B10,'空_原材'!$H$6:$H$35,0))&lt;&gt;"鋼材",AND(ISNUMBER(INDEX('空_原材'!$N$6:$N$35,MATCH('空_生成'!B10,'空_原材'!$H$6:$H$35,0))),INDEX('空_原材'!$N$6:$N$35,MATCH('空_生成'!B10,'空_原材'!$H$6:$H$35,0))&gt;0))),"入力OK","要確認"),"要確認"))</x:f>
      </x:c>
      <x:c r="S10" s="18" t="str">
        <x:f>IF('空_生成'!A10="","",'空_生成'!G10*'空_生成'!H10)</x:f>
      </x:c>
      <x:c r="T10" s="18" t="str">
        <x:f>IF('空_生成'!A10="","",'空_生成'!J10)</x:f>
      </x:c>
    </x:row>
    <x:row r="11" ht="38" customHeight="1">
      <x:c r="A11" s="4" t="str">
        <x:f>IF('空_生成'!A11="","",'空_生成'!A11)</x:f>
      </x:c>
      <x:c r="B11" s="4" t="str">
        <x:f>IF('空_生成'!A11="","",IFERROR(INDEX('空_原材'!$A$6:$A$35,MATCH('空_生成'!B11,'空_原材'!$H$6:$H$35,0)),""))</x:f>
      </x:c>
      <x:c r="C11" s="4" t="str">
        <x:f>IF('空_生成'!A11="","",IFERROR(INDEX('空_原材'!$C$6:$C$35,MATCH('空_生成'!B11,'空_原材'!$H$6:$H$35,0)),""))</x:f>
      </x:c>
      <x:c r="D11" s="4" t="str">
        <x:f>IF('空_生成'!A11="","",IFERROR(INDEX('空_原材'!$D$6:$D$35,MATCH('空_生成'!B11,'空_原材'!$H$6:$H$35,0)),""))</x:f>
      </x:c>
      <x:c r="E11" s="4" t="str">
        <x:f>IF('空_生成'!A11="","",'空_生成'!E11&amp;"×"&amp;'空_生成'!F11&amp;"×"&amp;'空_生成'!G11)</x:f>
      </x:c>
      <x:c r="F11" s="4" t="str">
        <x:f>IF('空_生成'!A11="","",'空_生成'!B11)</x:f>
      </x:c>
      <x:c r="G11" s="4" t="str">
        <x:f>IF('空_生成'!A11="","",'空_生成'!C11)</x:f>
      </x:c>
      <x:c r="H11" s="4" t="str">
        <x:f>IF('空_生成'!A11="","",'空_生成'!D11)</x:f>
      </x:c>
      <x:c r="I11" s="4" t="str">
        <x:f>IF('空_生成'!A11="","",'空_生成'!H11)</x:f>
      </x:c>
      <x:c r="J11" s="4" t="str">
        <x:f>IF('空_生成'!A11="","",'空_生成'!I11)</x:f>
      </x:c>
      <x:c r="K11" s="4" t="str">
        <x:f>IF('空_生成'!A11="","",IF(OR('空_生成'!D11="再利用端材",'空_生成'!D11="廃棄端材"),E11,"対象外"))</x:f>
      </x:c>
      <x:c r="L11" s="25" t="str">
        <x:f>IF('空_生成'!A11="","",IFERROR(IF(AND(INDEX('空_原材'!$B$6:$B$35,MATCH('空_生成'!B11,'空_原材'!$H$6:$H$35,0))="鋼材",ISNUMBER(INDEX('空_原材'!$N$6:$N$35,MATCH('空_生成'!B11,'空_原材'!$H$6:$H$35,0))),INDEX('空_原材'!$N$6:$N$35,MATCH('空_生成'!B11,'空_原材'!$H$6:$H$35,0))&gt;0),'空_生成'!G11/'設定'!$B$6*'空_生成'!H11*INDEX('空_原材'!$N$6:$N$35,MATCH('空_生成'!B11,'空_原材'!$H$6:$H$35,0)),""),""))</x:f>
      </x:c>
      <x:c r="M11" s="25" t="str">
        <x:f>IF('空_生成'!A11="","",IF(ISNUMBER('空_生成'!N11),'空_生成'!N11,""))</x:f>
      </x:c>
      <x:c r="N11" s="29" t="str">
        <x:f>IF('空_生成'!A11="","",IFERROR(IF(INDEX('空_原材'!$B$6:$B$35,MATCH('空_生成'!B11,'空_原材'!$H$6:$H$35,0))="木材",'空_生成'!E11*'空_生成'!F11*'空_生成'!G11*'空_生成'!H11/'設定'!$B$6^3,""),""))</x:f>
      </x:c>
      <x:c r="O11" s="33" t="str">
        <x:f>IF('空_生成'!A11="","",IFERROR(IF(INDEX('空_原材'!$B$6:$B$35,MATCH('空_生成'!B11,'空_原材'!$H$6:$H$35,0))="建材",'空_生成'!F11*'空_生成'!G11*'空_生成'!H11/'設定'!$B$6^2,""),""))</x:f>
      </x:c>
      <x:c r="P11" s="4" t="str">
        <x:f>IF('空_生成'!A11="","",'空_生成'!O11)</x:f>
      </x:c>
      <x:c r="Q11" s="4" t="str">
        <x:f>IF('空_生成'!A11="","",IF(AND(R11="入力OK",'空_生成'!L11="使用可",OR('空_生成'!D11="加工品",'空_生成'!D11="再利用端材")),'空_生成'!H11-'空_生成'!J11,0))</x:f>
      </x:c>
      <x:c r="R11" s="4" t="str">
        <x:f>IF('空_生成'!A11="","",IFERROR(IF(AND(OR('空_生成'!N11="",AND(ISNUMBER('空_生成'!N11),'空_生成'!N11&gt;0)),COUNTIF('空_生成'!$A$6:$A$65,'空_生成'!A11)=1,COUNTIF('空_原材'!$H$6:$H$35,'空_生成'!B11)=1,'空_生成'!C11=INDEX('空_原材'!$I$6:$I$35,MATCH('空_生成'!B11,'空_原材'!$H$6:$H$35,0)),INDEX('空_原材'!$R$6:$R$35,MATCH('空_生成'!B11,'空_原材'!$H$6:$H$35,0))="確認済",OR('空_生成'!D11="加工品",'空_生成'!D11="再利用端材",'空_生成'!D11="廃棄端材"),COUNT('空_生成'!E11:'空_生成'!H11)=4,'空_生成'!E11&gt;0,'空_生成'!F11&gt;0,'空_生成'!G11&gt;0,'空_生成'!H11&gt;0,MOD('空_生成'!H11,1)=0,'空_生成'!E11=INDEX('空_原材'!$E$6:$E$35,MATCH('空_生成'!B11,'空_原材'!$H$6:$H$35,0)),'空_生成'!F11=INDEX('空_原材'!$F$6:$F$35,MATCH('空_生成'!B11,'空_原材'!$H$6:$H$35,0)),'空_生成'!I11=INDEX('空_原材'!$K$6:$K$35,MATCH('空_生成'!B11,'空_原材'!$H$6:$H$35,0)),ISNUMBER('空_生成'!J11),'空_生成'!J11&gt;=0,'空_生成'!J11&lt;='空_生成'!H11,MOD('空_生成'!J11,1)=0,OR('空_生成'!J11=0,'空_生成'!K11&lt;&gt;""),OR(AND('空_生成'!D11="廃棄端材",'空_生成'!L11="廃棄",'空_生成'!J11=0),AND('空_生成'!D11&lt;&gt;"廃棄端材",'空_生成'!L11="使用可")),OR('空_生成'!M11="理論",'空_生成'!M11="実測",'空_生成'!M11="対象外"),OR('空_生成'!M11&lt;&gt;"実測",AND(ISNUMBER('空_生成'!N11),'空_生成'!N11&gt;0)),'空_生成'!P11&lt;&gt;"",'空_生成'!Q11&lt;&gt;"",'空_生成'!R11&lt;&gt;"",'空_生成'!S11&lt;&gt;"",'空_生成'!T11&lt;&gt;"",OR('空_生成'!O11="kg",'空_生成'!O11="m3",'空_生成'!O11="m2",'空_生成'!O11="本",'空_生成'!O11="枚",AND('空_生成'!O11="対象外",'空_生成'!D11="廃棄端材")),OR(INDEX('空_原材'!$B$6:$B$35,MATCH('空_生成'!B11,'空_原材'!$H$6:$H$35,0))&lt;&gt;"鋼材",AND(ISNUMBER(INDEX('空_原材'!$N$6:$N$35,MATCH('空_生成'!B11,'空_原材'!$H$6:$H$35,0))),INDEX('空_原材'!$N$6:$N$35,MATCH('空_生成'!B11,'空_原材'!$H$6:$H$35,0))&gt;0))),"入力OK","要確認"),"要確認"))</x:f>
      </x:c>
      <x:c r="S11" s="4" t="str">
        <x:f>IF('空_生成'!A11="","",'空_生成'!G11*'空_生成'!H11)</x:f>
      </x:c>
      <x:c r="T11" s="4" t="str">
        <x:f>IF('空_生成'!A11="","",'空_生成'!J11)</x:f>
      </x:c>
    </x:row>
    <x:row r="12" ht="38" customHeight="1">
      <x:c r="A12" s="18" t="str">
        <x:f>IF('空_生成'!A12="","",'空_生成'!A12)</x:f>
      </x:c>
      <x:c r="B12" s="18" t="str">
        <x:f>IF('空_生成'!A12="","",IFERROR(INDEX('空_原材'!$A$6:$A$35,MATCH('空_生成'!B12,'空_原材'!$H$6:$H$35,0)),""))</x:f>
      </x:c>
      <x:c r="C12" s="18" t="str">
        <x:f>IF('空_生成'!A12="","",IFERROR(INDEX('空_原材'!$C$6:$C$35,MATCH('空_生成'!B12,'空_原材'!$H$6:$H$35,0)),""))</x:f>
      </x:c>
      <x:c r="D12" s="18" t="str">
        <x:f>IF('空_生成'!A12="","",IFERROR(INDEX('空_原材'!$D$6:$D$35,MATCH('空_生成'!B12,'空_原材'!$H$6:$H$35,0)),""))</x:f>
      </x:c>
      <x:c r="E12" s="18" t="str">
        <x:f>IF('空_生成'!A12="","",'空_生成'!E12&amp;"×"&amp;'空_生成'!F12&amp;"×"&amp;'空_生成'!G12)</x:f>
      </x:c>
      <x:c r="F12" s="18" t="str">
        <x:f>IF('空_生成'!A12="","",'空_生成'!B12)</x:f>
      </x:c>
      <x:c r="G12" s="18" t="str">
        <x:f>IF('空_生成'!A12="","",'空_生成'!C12)</x:f>
      </x:c>
      <x:c r="H12" s="18" t="str">
        <x:f>IF('空_生成'!A12="","",'空_生成'!D12)</x:f>
      </x:c>
      <x:c r="I12" s="18" t="str">
        <x:f>IF('空_生成'!A12="","",'空_生成'!H12)</x:f>
      </x:c>
      <x:c r="J12" s="18" t="str">
        <x:f>IF('空_生成'!A12="","",'空_生成'!I12)</x:f>
      </x:c>
      <x:c r="K12" s="18" t="str">
        <x:f>IF('空_生成'!A12="","",IF(OR('空_生成'!D12="再利用端材",'空_生成'!D12="廃棄端材"),E12,"対象外"))</x:f>
      </x:c>
      <x:c r="L12" s="24" t="str">
        <x:f>IF('空_生成'!A12="","",IFERROR(IF(AND(INDEX('空_原材'!$B$6:$B$35,MATCH('空_生成'!B12,'空_原材'!$H$6:$H$35,0))="鋼材",ISNUMBER(INDEX('空_原材'!$N$6:$N$35,MATCH('空_生成'!B12,'空_原材'!$H$6:$H$35,0))),INDEX('空_原材'!$N$6:$N$35,MATCH('空_生成'!B12,'空_原材'!$H$6:$H$35,0))&gt;0),'空_生成'!G12/'設定'!$B$6*'空_生成'!H12*INDEX('空_原材'!$N$6:$N$35,MATCH('空_生成'!B12,'空_原材'!$H$6:$H$35,0)),""),""))</x:f>
      </x:c>
      <x:c r="M12" s="24" t="str">
        <x:f>IF('空_生成'!A12="","",IF(ISNUMBER('空_生成'!N12),'空_生成'!N12,""))</x:f>
      </x:c>
      <x:c r="N12" s="28" t="str">
        <x:f>IF('空_生成'!A12="","",IFERROR(IF(INDEX('空_原材'!$B$6:$B$35,MATCH('空_生成'!B12,'空_原材'!$H$6:$H$35,0))="木材",'空_生成'!E12*'空_生成'!F12*'空_生成'!G12*'空_生成'!H12/'設定'!$B$6^3,""),""))</x:f>
      </x:c>
      <x:c r="O12" s="32" t="str">
        <x:f>IF('空_生成'!A12="","",IFERROR(IF(INDEX('空_原材'!$B$6:$B$35,MATCH('空_生成'!B12,'空_原材'!$H$6:$H$35,0))="建材",'空_生成'!F12*'空_生成'!G12*'空_生成'!H12/'設定'!$B$6^2,""),""))</x:f>
      </x:c>
      <x:c r="P12" s="18" t="str">
        <x:f>IF('空_生成'!A12="","",'空_生成'!O12)</x:f>
      </x:c>
      <x:c r="Q12" s="18" t="str">
        <x:f>IF('空_生成'!A12="","",IF(AND(R12="入力OK",'空_生成'!L12="使用可",OR('空_生成'!D12="加工品",'空_生成'!D12="再利用端材")),'空_生成'!H12-'空_生成'!J12,0))</x:f>
      </x:c>
      <x:c r="R12" s="18" t="str">
        <x:f>IF('空_生成'!A12="","",IFERROR(IF(AND(OR('空_生成'!N12="",AND(ISNUMBER('空_生成'!N12),'空_生成'!N12&gt;0)),COUNTIF('空_生成'!$A$6:$A$65,'空_生成'!A12)=1,COUNTIF('空_原材'!$H$6:$H$35,'空_生成'!B12)=1,'空_生成'!C12=INDEX('空_原材'!$I$6:$I$35,MATCH('空_生成'!B12,'空_原材'!$H$6:$H$35,0)),INDEX('空_原材'!$R$6:$R$35,MATCH('空_生成'!B12,'空_原材'!$H$6:$H$35,0))="確認済",OR('空_生成'!D12="加工品",'空_生成'!D12="再利用端材",'空_生成'!D12="廃棄端材"),COUNT('空_生成'!E12:'空_生成'!H12)=4,'空_生成'!E12&gt;0,'空_生成'!F12&gt;0,'空_生成'!G12&gt;0,'空_生成'!H12&gt;0,MOD('空_生成'!H12,1)=0,'空_生成'!E12=INDEX('空_原材'!$E$6:$E$35,MATCH('空_生成'!B12,'空_原材'!$H$6:$H$35,0)),'空_生成'!F12=INDEX('空_原材'!$F$6:$F$35,MATCH('空_生成'!B12,'空_原材'!$H$6:$H$35,0)),'空_生成'!I12=INDEX('空_原材'!$K$6:$K$35,MATCH('空_生成'!B12,'空_原材'!$H$6:$H$35,0)),ISNUMBER('空_生成'!J12),'空_生成'!J12&gt;=0,'空_生成'!J12&lt;='空_生成'!H12,MOD('空_生成'!J12,1)=0,OR('空_生成'!J12=0,'空_生成'!K12&lt;&gt;""),OR(AND('空_生成'!D12="廃棄端材",'空_生成'!L12="廃棄",'空_生成'!J12=0),AND('空_生成'!D12&lt;&gt;"廃棄端材",'空_生成'!L12="使用可")),OR('空_生成'!M12="理論",'空_生成'!M12="実測",'空_生成'!M12="対象外"),OR('空_生成'!M12&lt;&gt;"実測",AND(ISNUMBER('空_生成'!N12),'空_生成'!N12&gt;0)),'空_生成'!P12&lt;&gt;"",'空_生成'!Q12&lt;&gt;"",'空_生成'!R12&lt;&gt;"",'空_生成'!S12&lt;&gt;"",'空_生成'!T12&lt;&gt;"",OR('空_生成'!O12="kg",'空_生成'!O12="m3",'空_生成'!O12="m2",'空_生成'!O12="本",'空_生成'!O12="枚",AND('空_生成'!O12="対象外",'空_生成'!D12="廃棄端材")),OR(INDEX('空_原材'!$B$6:$B$35,MATCH('空_生成'!B12,'空_原材'!$H$6:$H$35,0))&lt;&gt;"鋼材",AND(ISNUMBER(INDEX('空_原材'!$N$6:$N$35,MATCH('空_生成'!B12,'空_原材'!$H$6:$H$35,0))),INDEX('空_原材'!$N$6:$N$35,MATCH('空_生成'!B12,'空_原材'!$H$6:$H$35,0))&gt;0))),"入力OK","要確認"),"要確認"))</x:f>
      </x:c>
      <x:c r="S12" s="18" t="str">
        <x:f>IF('空_生成'!A12="","",'空_生成'!G12*'空_生成'!H12)</x:f>
      </x:c>
      <x:c r="T12" s="18" t="str">
        <x:f>IF('空_生成'!A12="","",'空_生成'!J12)</x:f>
      </x:c>
    </x:row>
    <x:row r="13" ht="38" customHeight="1">
      <x:c r="A13" s="4" t="str">
        <x:f>IF('空_生成'!A13="","",'空_生成'!A13)</x:f>
      </x:c>
      <x:c r="B13" s="4" t="str">
        <x:f>IF('空_生成'!A13="","",IFERROR(INDEX('空_原材'!$A$6:$A$35,MATCH('空_生成'!B13,'空_原材'!$H$6:$H$35,0)),""))</x:f>
      </x:c>
      <x:c r="C13" s="4" t="str">
        <x:f>IF('空_生成'!A13="","",IFERROR(INDEX('空_原材'!$C$6:$C$35,MATCH('空_生成'!B13,'空_原材'!$H$6:$H$35,0)),""))</x:f>
      </x:c>
      <x:c r="D13" s="4" t="str">
        <x:f>IF('空_生成'!A13="","",IFERROR(INDEX('空_原材'!$D$6:$D$35,MATCH('空_生成'!B13,'空_原材'!$H$6:$H$35,0)),""))</x:f>
      </x:c>
      <x:c r="E13" s="4" t="str">
        <x:f>IF('空_生成'!A13="","",'空_生成'!E13&amp;"×"&amp;'空_生成'!F13&amp;"×"&amp;'空_生成'!G13)</x:f>
      </x:c>
      <x:c r="F13" s="4" t="str">
        <x:f>IF('空_生成'!A13="","",'空_生成'!B13)</x:f>
      </x:c>
      <x:c r="G13" s="4" t="str">
        <x:f>IF('空_生成'!A13="","",'空_生成'!C13)</x:f>
      </x:c>
      <x:c r="H13" s="4" t="str">
        <x:f>IF('空_生成'!A13="","",'空_生成'!D13)</x:f>
      </x:c>
      <x:c r="I13" s="4" t="str">
        <x:f>IF('空_生成'!A13="","",'空_生成'!H13)</x:f>
      </x:c>
      <x:c r="J13" s="4" t="str">
        <x:f>IF('空_生成'!A13="","",'空_生成'!I13)</x:f>
      </x:c>
      <x:c r="K13" s="4" t="str">
        <x:f>IF('空_生成'!A13="","",IF(OR('空_生成'!D13="再利用端材",'空_生成'!D13="廃棄端材"),E13,"対象外"))</x:f>
      </x:c>
      <x:c r="L13" s="25" t="str">
        <x:f>IF('空_生成'!A13="","",IFERROR(IF(AND(INDEX('空_原材'!$B$6:$B$35,MATCH('空_生成'!B13,'空_原材'!$H$6:$H$35,0))="鋼材",ISNUMBER(INDEX('空_原材'!$N$6:$N$35,MATCH('空_生成'!B13,'空_原材'!$H$6:$H$35,0))),INDEX('空_原材'!$N$6:$N$35,MATCH('空_生成'!B13,'空_原材'!$H$6:$H$35,0))&gt;0),'空_生成'!G13/'設定'!$B$6*'空_生成'!H13*INDEX('空_原材'!$N$6:$N$35,MATCH('空_生成'!B13,'空_原材'!$H$6:$H$35,0)),""),""))</x:f>
      </x:c>
      <x:c r="M13" s="25" t="str">
        <x:f>IF('空_生成'!A13="","",IF(ISNUMBER('空_生成'!N13),'空_生成'!N13,""))</x:f>
      </x:c>
      <x:c r="N13" s="29" t="str">
        <x:f>IF('空_生成'!A13="","",IFERROR(IF(INDEX('空_原材'!$B$6:$B$35,MATCH('空_生成'!B13,'空_原材'!$H$6:$H$35,0))="木材",'空_生成'!E13*'空_生成'!F13*'空_生成'!G13*'空_生成'!H13/'設定'!$B$6^3,""),""))</x:f>
      </x:c>
      <x:c r="O13" s="33" t="str">
        <x:f>IF('空_生成'!A13="","",IFERROR(IF(INDEX('空_原材'!$B$6:$B$35,MATCH('空_生成'!B13,'空_原材'!$H$6:$H$35,0))="建材",'空_生成'!F13*'空_生成'!G13*'空_生成'!H13/'設定'!$B$6^2,""),""))</x:f>
      </x:c>
      <x:c r="P13" s="4" t="str">
        <x:f>IF('空_生成'!A13="","",'空_生成'!O13)</x:f>
      </x:c>
      <x:c r="Q13" s="4" t="str">
        <x:f>IF('空_生成'!A13="","",IF(AND(R13="入力OK",'空_生成'!L13="使用可",OR('空_生成'!D13="加工品",'空_生成'!D13="再利用端材")),'空_生成'!H13-'空_生成'!J13,0))</x:f>
      </x:c>
      <x:c r="R13" s="4" t="str">
        <x:f>IF('空_生成'!A13="","",IFERROR(IF(AND(OR('空_生成'!N13="",AND(ISNUMBER('空_生成'!N13),'空_生成'!N13&gt;0)),COUNTIF('空_生成'!$A$6:$A$65,'空_生成'!A13)=1,COUNTIF('空_原材'!$H$6:$H$35,'空_生成'!B13)=1,'空_生成'!C13=INDEX('空_原材'!$I$6:$I$35,MATCH('空_生成'!B13,'空_原材'!$H$6:$H$35,0)),INDEX('空_原材'!$R$6:$R$35,MATCH('空_生成'!B13,'空_原材'!$H$6:$H$35,0))="確認済",OR('空_生成'!D13="加工品",'空_生成'!D13="再利用端材",'空_生成'!D13="廃棄端材"),COUNT('空_生成'!E13:'空_生成'!H13)=4,'空_生成'!E13&gt;0,'空_生成'!F13&gt;0,'空_生成'!G13&gt;0,'空_生成'!H13&gt;0,MOD('空_生成'!H13,1)=0,'空_生成'!E13=INDEX('空_原材'!$E$6:$E$35,MATCH('空_生成'!B13,'空_原材'!$H$6:$H$35,0)),'空_生成'!F13=INDEX('空_原材'!$F$6:$F$35,MATCH('空_生成'!B13,'空_原材'!$H$6:$H$35,0)),'空_生成'!I13=INDEX('空_原材'!$K$6:$K$35,MATCH('空_生成'!B13,'空_原材'!$H$6:$H$35,0)),ISNUMBER('空_生成'!J13),'空_生成'!J13&gt;=0,'空_生成'!J13&lt;='空_生成'!H13,MOD('空_生成'!J13,1)=0,OR('空_生成'!J13=0,'空_生成'!K13&lt;&gt;""),OR(AND('空_生成'!D13="廃棄端材",'空_生成'!L13="廃棄",'空_生成'!J13=0),AND('空_生成'!D13&lt;&gt;"廃棄端材",'空_生成'!L13="使用可")),OR('空_生成'!M13="理論",'空_生成'!M13="実測",'空_生成'!M13="対象外"),OR('空_生成'!M13&lt;&gt;"実測",AND(ISNUMBER('空_生成'!N13),'空_生成'!N13&gt;0)),'空_生成'!P13&lt;&gt;"",'空_生成'!Q13&lt;&gt;"",'空_生成'!R13&lt;&gt;"",'空_生成'!S13&lt;&gt;"",'空_生成'!T13&lt;&gt;"",OR('空_生成'!O13="kg",'空_生成'!O13="m3",'空_生成'!O13="m2",'空_生成'!O13="本",'空_生成'!O13="枚",AND('空_生成'!O13="対象外",'空_生成'!D13="廃棄端材")),OR(INDEX('空_原材'!$B$6:$B$35,MATCH('空_生成'!B13,'空_原材'!$H$6:$H$35,0))&lt;&gt;"鋼材",AND(ISNUMBER(INDEX('空_原材'!$N$6:$N$35,MATCH('空_生成'!B13,'空_原材'!$H$6:$H$35,0))),INDEX('空_原材'!$N$6:$N$35,MATCH('空_生成'!B13,'空_原材'!$H$6:$H$35,0))&gt;0))),"入力OK","要確認"),"要確認"))</x:f>
      </x:c>
      <x:c r="S13" s="4" t="str">
        <x:f>IF('空_生成'!A13="","",'空_生成'!G13*'空_生成'!H13)</x:f>
      </x:c>
      <x:c r="T13" s="4" t="str">
        <x:f>IF('空_生成'!A13="","",'空_生成'!J13)</x:f>
      </x:c>
    </x:row>
    <x:row r="14" ht="38" customHeight="1">
      <x:c r="A14" s="18" t="str">
        <x:f>IF('空_生成'!A14="","",'空_生成'!A14)</x:f>
      </x:c>
      <x:c r="B14" s="18" t="str">
        <x:f>IF('空_生成'!A14="","",IFERROR(INDEX('空_原材'!$A$6:$A$35,MATCH('空_生成'!B14,'空_原材'!$H$6:$H$35,0)),""))</x:f>
      </x:c>
      <x:c r="C14" s="18" t="str">
        <x:f>IF('空_生成'!A14="","",IFERROR(INDEX('空_原材'!$C$6:$C$35,MATCH('空_生成'!B14,'空_原材'!$H$6:$H$35,0)),""))</x:f>
      </x:c>
      <x:c r="D14" s="18" t="str">
        <x:f>IF('空_生成'!A14="","",IFERROR(INDEX('空_原材'!$D$6:$D$35,MATCH('空_生成'!B14,'空_原材'!$H$6:$H$35,0)),""))</x:f>
      </x:c>
      <x:c r="E14" s="18" t="str">
        <x:f>IF('空_生成'!A14="","",'空_生成'!E14&amp;"×"&amp;'空_生成'!F14&amp;"×"&amp;'空_生成'!G14)</x:f>
      </x:c>
      <x:c r="F14" s="18" t="str">
        <x:f>IF('空_生成'!A14="","",'空_生成'!B14)</x:f>
      </x:c>
      <x:c r="G14" s="18" t="str">
        <x:f>IF('空_生成'!A14="","",'空_生成'!C14)</x:f>
      </x:c>
      <x:c r="H14" s="18" t="str">
        <x:f>IF('空_生成'!A14="","",'空_生成'!D14)</x:f>
      </x:c>
      <x:c r="I14" s="18" t="str">
        <x:f>IF('空_生成'!A14="","",'空_生成'!H14)</x:f>
      </x:c>
      <x:c r="J14" s="18" t="str">
        <x:f>IF('空_生成'!A14="","",'空_生成'!I14)</x:f>
      </x:c>
      <x:c r="K14" s="18" t="str">
        <x:f>IF('空_生成'!A14="","",IF(OR('空_生成'!D14="再利用端材",'空_生成'!D14="廃棄端材"),E14,"対象外"))</x:f>
      </x:c>
      <x:c r="L14" s="24" t="str">
        <x:f>IF('空_生成'!A14="","",IFERROR(IF(AND(INDEX('空_原材'!$B$6:$B$35,MATCH('空_生成'!B14,'空_原材'!$H$6:$H$35,0))="鋼材",ISNUMBER(INDEX('空_原材'!$N$6:$N$35,MATCH('空_生成'!B14,'空_原材'!$H$6:$H$35,0))),INDEX('空_原材'!$N$6:$N$35,MATCH('空_生成'!B14,'空_原材'!$H$6:$H$35,0))&gt;0),'空_生成'!G14/'設定'!$B$6*'空_生成'!H14*INDEX('空_原材'!$N$6:$N$35,MATCH('空_生成'!B14,'空_原材'!$H$6:$H$35,0)),""),""))</x:f>
      </x:c>
      <x:c r="M14" s="24" t="str">
        <x:f>IF('空_生成'!A14="","",IF(ISNUMBER('空_生成'!N14),'空_生成'!N14,""))</x:f>
      </x:c>
      <x:c r="N14" s="28" t="str">
        <x:f>IF('空_生成'!A14="","",IFERROR(IF(INDEX('空_原材'!$B$6:$B$35,MATCH('空_生成'!B14,'空_原材'!$H$6:$H$35,0))="木材",'空_生成'!E14*'空_生成'!F14*'空_生成'!G14*'空_生成'!H14/'設定'!$B$6^3,""),""))</x:f>
      </x:c>
      <x:c r="O14" s="32" t="str">
        <x:f>IF('空_生成'!A14="","",IFERROR(IF(INDEX('空_原材'!$B$6:$B$35,MATCH('空_生成'!B14,'空_原材'!$H$6:$H$35,0))="建材",'空_生成'!F14*'空_生成'!G14*'空_生成'!H14/'設定'!$B$6^2,""),""))</x:f>
      </x:c>
      <x:c r="P14" s="18" t="str">
        <x:f>IF('空_生成'!A14="","",'空_生成'!O14)</x:f>
      </x:c>
      <x:c r="Q14" s="18" t="str">
        <x:f>IF('空_生成'!A14="","",IF(AND(R14="入力OK",'空_生成'!L14="使用可",OR('空_生成'!D14="加工品",'空_生成'!D14="再利用端材")),'空_生成'!H14-'空_生成'!J14,0))</x:f>
      </x:c>
      <x:c r="R14" s="18" t="str">
        <x:f>IF('空_生成'!A14="","",IFERROR(IF(AND(OR('空_生成'!N14="",AND(ISNUMBER('空_生成'!N14),'空_生成'!N14&gt;0)),COUNTIF('空_生成'!$A$6:$A$65,'空_生成'!A14)=1,COUNTIF('空_原材'!$H$6:$H$35,'空_生成'!B14)=1,'空_生成'!C14=INDEX('空_原材'!$I$6:$I$35,MATCH('空_生成'!B14,'空_原材'!$H$6:$H$35,0)),INDEX('空_原材'!$R$6:$R$35,MATCH('空_生成'!B14,'空_原材'!$H$6:$H$35,0))="確認済",OR('空_生成'!D14="加工品",'空_生成'!D14="再利用端材",'空_生成'!D14="廃棄端材"),COUNT('空_生成'!E14:'空_生成'!H14)=4,'空_生成'!E14&gt;0,'空_生成'!F14&gt;0,'空_生成'!G14&gt;0,'空_生成'!H14&gt;0,MOD('空_生成'!H14,1)=0,'空_生成'!E14=INDEX('空_原材'!$E$6:$E$35,MATCH('空_生成'!B14,'空_原材'!$H$6:$H$35,0)),'空_生成'!F14=INDEX('空_原材'!$F$6:$F$35,MATCH('空_生成'!B14,'空_原材'!$H$6:$H$35,0)),'空_生成'!I14=INDEX('空_原材'!$K$6:$K$35,MATCH('空_生成'!B14,'空_原材'!$H$6:$H$35,0)),ISNUMBER('空_生成'!J14),'空_生成'!J14&gt;=0,'空_生成'!J14&lt;='空_生成'!H14,MOD('空_生成'!J14,1)=0,OR('空_生成'!J14=0,'空_生成'!K14&lt;&gt;""),OR(AND('空_生成'!D14="廃棄端材",'空_生成'!L14="廃棄",'空_生成'!J14=0),AND('空_生成'!D14&lt;&gt;"廃棄端材",'空_生成'!L14="使用可")),OR('空_生成'!M14="理論",'空_生成'!M14="実測",'空_生成'!M14="対象外"),OR('空_生成'!M14&lt;&gt;"実測",AND(ISNUMBER('空_生成'!N14),'空_生成'!N14&gt;0)),'空_生成'!P14&lt;&gt;"",'空_生成'!Q14&lt;&gt;"",'空_生成'!R14&lt;&gt;"",'空_生成'!S14&lt;&gt;"",'空_生成'!T14&lt;&gt;"",OR('空_生成'!O14="kg",'空_生成'!O14="m3",'空_生成'!O14="m2",'空_生成'!O14="本",'空_生成'!O14="枚",AND('空_生成'!O14="対象外",'空_生成'!D14="廃棄端材")),OR(INDEX('空_原材'!$B$6:$B$35,MATCH('空_生成'!B14,'空_原材'!$H$6:$H$35,0))&lt;&gt;"鋼材",AND(ISNUMBER(INDEX('空_原材'!$N$6:$N$35,MATCH('空_生成'!B14,'空_原材'!$H$6:$H$35,0))),INDEX('空_原材'!$N$6:$N$35,MATCH('空_生成'!B14,'空_原材'!$H$6:$H$35,0))&gt;0))),"入力OK","要確認"),"要確認"))</x:f>
      </x:c>
      <x:c r="S14" s="18" t="str">
        <x:f>IF('空_生成'!A14="","",'空_生成'!G14*'空_生成'!H14)</x:f>
      </x:c>
      <x:c r="T14" s="18" t="str">
        <x:f>IF('空_生成'!A14="","",'空_生成'!J14)</x:f>
      </x:c>
    </x:row>
    <x:row r="15" ht="38" customHeight="1">
      <x:c r="A15" s="4" t="str">
        <x:f>IF('空_生成'!A15="","",'空_生成'!A15)</x:f>
      </x:c>
      <x:c r="B15" s="4" t="str">
        <x:f>IF('空_生成'!A15="","",IFERROR(INDEX('空_原材'!$A$6:$A$35,MATCH('空_生成'!B15,'空_原材'!$H$6:$H$35,0)),""))</x:f>
      </x:c>
      <x:c r="C15" s="4" t="str">
        <x:f>IF('空_生成'!A15="","",IFERROR(INDEX('空_原材'!$C$6:$C$35,MATCH('空_生成'!B15,'空_原材'!$H$6:$H$35,0)),""))</x:f>
      </x:c>
      <x:c r="D15" s="4" t="str">
        <x:f>IF('空_生成'!A15="","",IFERROR(INDEX('空_原材'!$D$6:$D$35,MATCH('空_生成'!B15,'空_原材'!$H$6:$H$35,0)),""))</x:f>
      </x:c>
      <x:c r="E15" s="4" t="str">
        <x:f>IF('空_生成'!A15="","",'空_生成'!E15&amp;"×"&amp;'空_生成'!F15&amp;"×"&amp;'空_生成'!G15)</x:f>
      </x:c>
      <x:c r="F15" s="4" t="str">
        <x:f>IF('空_生成'!A15="","",'空_生成'!B15)</x:f>
      </x:c>
      <x:c r="G15" s="4" t="str">
        <x:f>IF('空_生成'!A15="","",'空_生成'!C15)</x:f>
      </x:c>
      <x:c r="H15" s="4" t="str">
        <x:f>IF('空_生成'!A15="","",'空_生成'!D15)</x:f>
      </x:c>
      <x:c r="I15" s="4" t="str">
        <x:f>IF('空_生成'!A15="","",'空_生成'!H15)</x:f>
      </x:c>
      <x:c r="J15" s="4" t="str">
        <x:f>IF('空_生成'!A15="","",'空_生成'!I15)</x:f>
      </x:c>
      <x:c r="K15" s="4" t="str">
        <x:f>IF('空_生成'!A15="","",IF(OR('空_生成'!D15="再利用端材",'空_生成'!D15="廃棄端材"),E15,"対象外"))</x:f>
      </x:c>
      <x:c r="L15" s="25" t="str">
        <x:f>IF('空_生成'!A15="","",IFERROR(IF(AND(INDEX('空_原材'!$B$6:$B$35,MATCH('空_生成'!B15,'空_原材'!$H$6:$H$35,0))="鋼材",ISNUMBER(INDEX('空_原材'!$N$6:$N$35,MATCH('空_生成'!B15,'空_原材'!$H$6:$H$35,0))),INDEX('空_原材'!$N$6:$N$35,MATCH('空_生成'!B15,'空_原材'!$H$6:$H$35,0))&gt;0),'空_生成'!G15/'設定'!$B$6*'空_生成'!H15*INDEX('空_原材'!$N$6:$N$35,MATCH('空_生成'!B15,'空_原材'!$H$6:$H$35,0)),""),""))</x:f>
      </x:c>
      <x:c r="M15" s="25" t="str">
        <x:f>IF('空_生成'!A15="","",IF(ISNUMBER('空_生成'!N15),'空_生成'!N15,""))</x:f>
      </x:c>
      <x:c r="N15" s="29" t="str">
        <x:f>IF('空_生成'!A15="","",IFERROR(IF(INDEX('空_原材'!$B$6:$B$35,MATCH('空_生成'!B15,'空_原材'!$H$6:$H$35,0))="木材",'空_生成'!E15*'空_生成'!F15*'空_生成'!G15*'空_生成'!H15/'設定'!$B$6^3,""),""))</x:f>
      </x:c>
      <x:c r="O15" s="33" t="str">
        <x:f>IF('空_生成'!A15="","",IFERROR(IF(INDEX('空_原材'!$B$6:$B$35,MATCH('空_生成'!B15,'空_原材'!$H$6:$H$35,0))="建材",'空_生成'!F15*'空_生成'!G15*'空_生成'!H15/'設定'!$B$6^2,""),""))</x:f>
      </x:c>
      <x:c r="P15" s="4" t="str">
        <x:f>IF('空_生成'!A15="","",'空_生成'!O15)</x:f>
      </x:c>
      <x:c r="Q15" s="4" t="str">
        <x:f>IF('空_生成'!A15="","",IF(AND(R15="入力OK",'空_生成'!L15="使用可",OR('空_生成'!D15="加工品",'空_生成'!D15="再利用端材")),'空_生成'!H15-'空_生成'!J15,0))</x:f>
      </x:c>
      <x:c r="R15" s="4" t="str">
        <x:f>IF('空_生成'!A15="","",IFERROR(IF(AND(OR('空_生成'!N15="",AND(ISNUMBER('空_生成'!N15),'空_生成'!N15&gt;0)),COUNTIF('空_生成'!$A$6:$A$65,'空_生成'!A15)=1,COUNTIF('空_原材'!$H$6:$H$35,'空_生成'!B15)=1,'空_生成'!C15=INDEX('空_原材'!$I$6:$I$35,MATCH('空_生成'!B15,'空_原材'!$H$6:$H$35,0)),INDEX('空_原材'!$R$6:$R$35,MATCH('空_生成'!B15,'空_原材'!$H$6:$H$35,0))="確認済",OR('空_生成'!D15="加工品",'空_生成'!D15="再利用端材",'空_生成'!D15="廃棄端材"),COUNT('空_生成'!E15:'空_生成'!H15)=4,'空_生成'!E15&gt;0,'空_生成'!F15&gt;0,'空_生成'!G15&gt;0,'空_生成'!H15&gt;0,MOD('空_生成'!H15,1)=0,'空_生成'!E15=INDEX('空_原材'!$E$6:$E$35,MATCH('空_生成'!B15,'空_原材'!$H$6:$H$35,0)),'空_生成'!F15=INDEX('空_原材'!$F$6:$F$35,MATCH('空_生成'!B15,'空_原材'!$H$6:$H$35,0)),'空_生成'!I15=INDEX('空_原材'!$K$6:$K$35,MATCH('空_生成'!B15,'空_原材'!$H$6:$H$35,0)),ISNUMBER('空_生成'!J15),'空_生成'!J15&gt;=0,'空_生成'!J15&lt;='空_生成'!H15,MOD('空_生成'!J15,1)=0,OR('空_生成'!J15=0,'空_生成'!K15&lt;&gt;""),OR(AND('空_生成'!D15="廃棄端材",'空_生成'!L15="廃棄",'空_生成'!J15=0),AND('空_生成'!D15&lt;&gt;"廃棄端材",'空_生成'!L15="使用可")),OR('空_生成'!M15="理論",'空_生成'!M15="実測",'空_生成'!M15="対象外"),OR('空_生成'!M15&lt;&gt;"実測",AND(ISNUMBER('空_生成'!N15),'空_生成'!N15&gt;0)),'空_生成'!P15&lt;&gt;"",'空_生成'!Q15&lt;&gt;"",'空_生成'!R15&lt;&gt;"",'空_生成'!S15&lt;&gt;"",'空_生成'!T15&lt;&gt;"",OR('空_生成'!O15="kg",'空_生成'!O15="m3",'空_生成'!O15="m2",'空_生成'!O15="本",'空_生成'!O15="枚",AND('空_生成'!O15="対象外",'空_生成'!D15="廃棄端材")),OR(INDEX('空_原材'!$B$6:$B$35,MATCH('空_生成'!B15,'空_原材'!$H$6:$H$35,0))&lt;&gt;"鋼材",AND(ISNUMBER(INDEX('空_原材'!$N$6:$N$35,MATCH('空_生成'!B15,'空_原材'!$H$6:$H$35,0))),INDEX('空_原材'!$N$6:$N$35,MATCH('空_生成'!B15,'空_原材'!$H$6:$H$35,0))&gt;0))),"入力OK","要確認"),"要確認"))</x:f>
      </x:c>
      <x:c r="S15" s="4" t="str">
        <x:f>IF('空_生成'!A15="","",'空_生成'!G15*'空_生成'!H15)</x:f>
      </x:c>
      <x:c r="T15" s="4" t="str">
        <x:f>IF('空_生成'!A15="","",'空_生成'!J15)</x:f>
      </x:c>
    </x:row>
    <x:row r="16" ht="38" customHeight="1">
      <x:c r="A16" s="18" t="str">
        <x:f>IF('空_生成'!A16="","",'空_生成'!A16)</x:f>
      </x:c>
      <x:c r="B16" s="18" t="str">
        <x:f>IF('空_生成'!A16="","",IFERROR(INDEX('空_原材'!$A$6:$A$35,MATCH('空_生成'!B16,'空_原材'!$H$6:$H$35,0)),""))</x:f>
      </x:c>
      <x:c r="C16" s="18" t="str">
        <x:f>IF('空_生成'!A16="","",IFERROR(INDEX('空_原材'!$C$6:$C$35,MATCH('空_生成'!B16,'空_原材'!$H$6:$H$35,0)),""))</x:f>
      </x:c>
      <x:c r="D16" s="18" t="str">
        <x:f>IF('空_生成'!A16="","",IFERROR(INDEX('空_原材'!$D$6:$D$35,MATCH('空_生成'!B16,'空_原材'!$H$6:$H$35,0)),""))</x:f>
      </x:c>
      <x:c r="E16" s="18" t="str">
        <x:f>IF('空_生成'!A16="","",'空_生成'!E16&amp;"×"&amp;'空_生成'!F16&amp;"×"&amp;'空_生成'!G16)</x:f>
      </x:c>
      <x:c r="F16" s="18" t="str">
        <x:f>IF('空_生成'!A16="","",'空_生成'!B16)</x:f>
      </x:c>
      <x:c r="G16" s="18" t="str">
        <x:f>IF('空_生成'!A16="","",'空_生成'!C16)</x:f>
      </x:c>
      <x:c r="H16" s="18" t="str">
        <x:f>IF('空_生成'!A16="","",'空_生成'!D16)</x:f>
      </x:c>
      <x:c r="I16" s="18" t="str">
        <x:f>IF('空_生成'!A16="","",'空_生成'!H16)</x:f>
      </x:c>
      <x:c r="J16" s="18" t="str">
        <x:f>IF('空_生成'!A16="","",'空_生成'!I16)</x:f>
      </x:c>
      <x:c r="K16" s="18" t="str">
        <x:f>IF('空_生成'!A16="","",IF(OR('空_生成'!D16="再利用端材",'空_生成'!D16="廃棄端材"),E16,"対象外"))</x:f>
      </x:c>
      <x:c r="L16" s="24" t="str">
        <x:f>IF('空_生成'!A16="","",IFERROR(IF(AND(INDEX('空_原材'!$B$6:$B$35,MATCH('空_生成'!B16,'空_原材'!$H$6:$H$35,0))="鋼材",ISNUMBER(INDEX('空_原材'!$N$6:$N$35,MATCH('空_生成'!B16,'空_原材'!$H$6:$H$35,0))),INDEX('空_原材'!$N$6:$N$35,MATCH('空_生成'!B16,'空_原材'!$H$6:$H$35,0))&gt;0),'空_生成'!G16/'設定'!$B$6*'空_生成'!H16*INDEX('空_原材'!$N$6:$N$35,MATCH('空_生成'!B16,'空_原材'!$H$6:$H$35,0)),""),""))</x:f>
      </x:c>
      <x:c r="M16" s="24" t="str">
        <x:f>IF('空_生成'!A16="","",IF(ISNUMBER('空_生成'!N16),'空_生成'!N16,""))</x:f>
      </x:c>
      <x:c r="N16" s="28" t="str">
        <x:f>IF('空_生成'!A16="","",IFERROR(IF(INDEX('空_原材'!$B$6:$B$35,MATCH('空_生成'!B16,'空_原材'!$H$6:$H$35,0))="木材",'空_生成'!E16*'空_生成'!F16*'空_生成'!G16*'空_生成'!H16/'設定'!$B$6^3,""),""))</x:f>
      </x:c>
      <x:c r="O16" s="32" t="str">
        <x:f>IF('空_生成'!A16="","",IFERROR(IF(INDEX('空_原材'!$B$6:$B$35,MATCH('空_生成'!B16,'空_原材'!$H$6:$H$35,0))="建材",'空_生成'!F16*'空_生成'!G16*'空_生成'!H16/'設定'!$B$6^2,""),""))</x:f>
      </x:c>
      <x:c r="P16" s="18" t="str">
        <x:f>IF('空_生成'!A16="","",'空_生成'!O16)</x:f>
      </x:c>
      <x:c r="Q16" s="18" t="str">
        <x:f>IF('空_生成'!A16="","",IF(AND(R16="入力OK",'空_生成'!L16="使用可",OR('空_生成'!D16="加工品",'空_生成'!D16="再利用端材")),'空_生成'!H16-'空_生成'!J16,0))</x:f>
      </x:c>
      <x:c r="R16" s="18" t="str">
        <x:f>IF('空_生成'!A16="","",IFERROR(IF(AND(OR('空_生成'!N16="",AND(ISNUMBER('空_生成'!N16),'空_生成'!N16&gt;0)),COUNTIF('空_生成'!$A$6:$A$65,'空_生成'!A16)=1,COUNTIF('空_原材'!$H$6:$H$35,'空_生成'!B16)=1,'空_生成'!C16=INDEX('空_原材'!$I$6:$I$35,MATCH('空_生成'!B16,'空_原材'!$H$6:$H$35,0)),INDEX('空_原材'!$R$6:$R$35,MATCH('空_生成'!B16,'空_原材'!$H$6:$H$35,0))="確認済",OR('空_生成'!D16="加工品",'空_生成'!D16="再利用端材",'空_生成'!D16="廃棄端材"),COUNT('空_生成'!E16:'空_生成'!H16)=4,'空_生成'!E16&gt;0,'空_生成'!F16&gt;0,'空_生成'!G16&gt;0,'空_生成'!H16&gt;0,MOD('空_生成'!H16,1)=0,'空_生成'!E16=INDEX('空_原材'!$E$6:$E$35,MATCH('空_生成'!B16,'空_原材'!$H$6:$H$35,0)),'空_生成'!F16=INDEX('空_原材'!$F$6:$F$35,MATCH('空_生成'!B16,'空_原材'!$H$6:$H$35,0)),'空_生成'!I16=INDEX('空_原材'!$K$6:$K$35,MATCH('空_生成'!B16,'空_原材'!$H$6:$H$35,0)),ISNUMBER('空_生成'!J16),'空_生成'!J16&gt;=0,'空_生成'!J16&lt;='空_生成'!H16,MOD('空_生成'!J16,1)=0,OR('空_生成'!J16=0,'空_生成'!K16&lt;&gt;""),OR(AND('空_生成'!D16="廃棄端材",'空_生成'!L16="廃棄",'空_生成'!J16=0),AND('空_生成'!D16&lt;&gt;"廃棄端材",'空_生成'!L16="使用可")),OR('空_生成'!M16="理論",'空_生成'!M16="実測",'空_生成'!M16="対象外"),OR('空_生成'!M16&lt;&gt;"実測",AND(ISNUMBER('空_生成'!N16),'空_生成'!N16&gt;0)),'空_生成'!P16&lt;&gt;"",'空_生成'!Q16&lt;&gt;"",'空_生成'!R16&lt;&gt;"",'空_生成'!S16&lt;&gt;"",'空_生成'!T16&lt;&gt;"",OR('空_生成'!O16="kg",'空_生成'!O16="m3",'空_生成'!O16="m2",'空_生成'!O16="本",'空_生成'!O16="枚",AND('空_生成'!O16="対象外",'空_生成'!D16="廃棄端材")),OR(INDEX('空_原材'!$B$6:$B$35,MATCH('空_生成'!B16,'空_原材'!$H$6:$H$35,0))&lt;&gt;"鋼材",AND(ISNUMBER(INDEX('空_原材'!$N$6:$N$35,MATCH('空_生成'!B16,'空_原材'!$H$6:$H$35,0))),INDEX('空_原材'!$N$6:$N$35,MATCH('空_生成'!B16,'空_原材'!$H$6:$H$35,0))&gt;0))),"入力OK","要確認"),"要確認"))</x:f>
      </x:c>
      <x:c r="S16" s="18" t="str">
        <x:f>IF('空_生成'!A16="","",'空_生成'!G16*'空_生成'!H16)</x:f>
      </x:c>
      <x:c r="T16" s="18" t="str">
        <x:f>IF('空_生成'!A16="","",'空_生成'!J16)</x:f>
      </x:c>
    </x:row>
    <x:row r="17" ht="38" customHeight="1">
      <x:c r="A17" s="4" t="str">
        <x:f>IF('空_生成'!A17="","",'空_生成'!A17)</x:f>
      </x:c>
      <x:c r="B17" s="4" t="str">
        <x:f>IF('空_生成'!A17="","",IFERROR(INDEX('空_原材'!$A$6:$A$35,MATCH('空_生成'!B17,'空_原材'!$H$6:$H$35,0)),""))</x:f>
      </x:c>
      <x:c r="C17" s="4" t="str">
        <x:f>IF('空_生成'!A17="","",IFERROR(INDEX('空_原材'!$C$6:$C$35,MATCH('空_生成'!B17,'空_原材'!$H$6:$H$35,0)),""))</x:f>
      </x:c>
      <x:c r="D17" s="4" t="str">
        <x:f>IF('空_生成'!A17="","",IFERROR(INDEX('空_原材'!$D$6:$D$35,MATCH('空_生成'!B17,'空_原材'!$H$6:$H$35,0)),""))</x:f>
      </x:c>
      <x:c r="E17" s="4" t="str">
        <x:f>IF('空_生成'!A17="","",'空_生成'!E17&amp;"×"&amp;'空_生成'!F17&amp;"×"&amp;'空_生成'!G17)</x:f>
      </x:c>
      <x:c r="F17" s="4" t="str">
        <x:f>IF('空_生成'!A17="","",'空_生成'!B17)</x:f>
      </x:c>
      <x:c r="G17" s="4" t="str">
        <x:f>IF('空_生成'!A17="","",'空_生成'!C17)</x:f>
      </x:c>
      <x:c r="H17" s="4" t="str">
        <x:f>IF('空_生成'!A17="","",'空_生成'!D17)</x:f>
      </x:c>
      <x:c r="I17" s="4" t="str">
        <x:f>IF('空_生成'!A17="","",'空_生成'!H17)</x:f>
      </x:c>
      <x:c r="J17" s="4" t="str">
        <x:f>IF('空_生成'!A17="","",'空_生成'!I17)</x:f>
      </x:c>
      <x:c r="K17" s="4" t="str">
        <x:f>IF('空_生成'!A17="","",IF(OR('空_生成'!D17="再利用端材",'空_生成'!D17="廃棄端材"),E17,"対象外"))</x:f>
      </x:c>
      <x:c r="L17" s="25" t="str">
        <x:f>IF('空_生成'!A17="","",IFERROR(IF(AND(INDEX('空_原材'!$B$6:$B$35,MATCH('空_生成'!B17,'空_原材'!$H$6:$H$35,0))="鋼材",ISNUMBER(INDEX('空_原材'!$N$6:$N$35,MATCH('空_生成'!B17,'空_原材'!$H$6:$H$35,0))),INDEX('空_原材'!$N$6:$N$35,MATCH('空_生成'!B17,'空_原材'!$H$6:$H$35,0))&gt;0),'空_生成'!G17/'設定'!$B$6*'空_生成'!H17*INDEX('空_原材'!$N$6:$N$35,MATCH('空_生成'!B17,'空_原材'!$H$6:$H$35,0)),""),""))</x:f>
      </x:c>
      <x:c r="M17" s="25" t="str">
        <x:f>IF('空_生成'!A17="","",IF(ISNUMBER('空_生成'!N17),'空_生成'!N17,""))</x:f>
      </x:c>
      <x:c r="N17" s="29" t="str">
        <x:f>IF('空_生成'!A17="","",IFERROR(IF(INDEX('空_原材'!$B$6:$B$35,MATCH('空_生成'!B17,'空_原材'!$H$6:$H$35,0))="木材",'空_生成'!E17*'空_生成'!F17*'空_生成'!G17*'空_生成'!H17/'設定'!$B$6^3,""),""))</x:f>
      </x:c>
      <x:c r="O17" s="33" t="str">
        <x:f>IF('空_生成'!A17="","",IFERROR(IF(INDEX('空_原材'!$B$6:$B$35,MATCH('空_生成'!B17,'空_原材'!$H$6:$H$35,0))="建材",'空_生成'!F17*'空_生成'!G17*'空_生成'!H17/'設定'!$B$6^2,""),""))</x:f>
      </x:c>
      <x:c r="P17" s="4" t="str">
        <x:f>IF('空_生成'!A17="","",'空_生成'!O17)</x:f>
      </x:c>
      <x:c r="Q17" s="4" t="str">
        <x:f>IF('空_生成'!A17="","",IF(AND(R17="入力OK",'空_生成'!L17="使用可",OR('空_生成'!D17="加工品",'空_生成'!D17="再利用端材")),'空_生成'!H17-'空_生成'!J17,0))</x:f>
      </x:c>
      <x:c r="R17" s="4" t="str">
        <x:f>IF('空_生成'!A17="","",IFERROR(IF(AND(OR('空_生成'!N17="",AND(ISNUMBER('空_生成'!N17),'空_生成'!N17&gt;0)),COUNTIF('空_生成'!$A$6:$A$65,'空_生成'!A17)=1,COUNTIF('空_原材'!$H$6:$H$35,'空_生成'!B17)=1,'空_生成'!C17=INDEX('空_原材'!$I$6:$I$35,MATCH('空_生成'!B17,'空_原材'!$H$6:$H$35,0)),INDEX('空_原材'!$R$6:$R$35,MATCH('空_生成'!B17,'空_原材'!$H$6:$H$35,0))="確認済",OR('空_生成'!D17="加工品",'空_生成'!D17="再利用端材",'空_生成'!D17="廃棄端材"),COUNT('空_生成'!E17:'空_生成'!H17)=4,'空_生成'!E17&gt;0,'空_生成'!F17&gt;0,'空_生成'!G17&gt;0,'空_生成'!H17&gt;0,MOD('空_生成'!H17,1)=0,'空_生成'!E17=INDEX('空_原材'!$E$6:$E$35,MATCH('空_生成'!B17,'空_原材'!$H$6:$H$35,0)),'空_生成'!F17=INDEX('空_原材'!$F$6:$F$35,MATCH('空_生成'!B17,'空_原材'!$H$6:$H$35,0)),'空_生成'!I17=INDEX('空_原材'!$K$6:$K$35,MATCH('空_生成'!B17,'空_原材'!$H$6:$H$35,0)),ISNUMBER('空_生成'!J17),'空_生成'!J17&gt;=0,'空_生成'!J17&lt;='空_生成'!H17,MOD('空_生成'!J17,1)=0,OR('空_生成'!J17=0,'空_生成'!K17&lt;&gt;""),OR(AND('空_生成'!D17="廃棄端材",'空_生成'!L17="廃棄",'空_生成'!J17=0),AND('空_生成'!D17&lt;&gt;"廃棄端材",'空_生成'!L17="使用可")),OR('空_生成'!M17="理論",'空_生成'!M17="実測",'空_生成'!M17="対象外"),OR('空_生成'!M17&lt;&gt;"実測",AND(ISNUMBER('空_生成'!N17),'空_生成'!N17&gt;0)),'空_生成'!P17&lt;&gt;"",'空_生成'!Q17&lt;&gt;"",'空_生成'!R17&lt;&gt;"",'空_生成'!S17&lt;&gt;"",'空_生成'!T17&lt;&gt;"",OR('空_生成'!O17="kg",'空_生成'!O17="m3",'空_生成'!O17="m2",'空_生成'!O17="本",'空_生成'!O17="枚",AND('空_生成'!O17="対象外",'空_生成'!D17="廃棄端材")),OR(INDEX('空_原材'!$B$6:$B$35,MATCH('空_生成'!B17,'空_原材'!$H$6:$H$35,0))&lt;&gt;"鋼材",AND(ISNUMBER(INDEX('空_原材'!$N$6:$N$35,MATCH('空_生成'!B17,'空_原材'!$H$6:$H$35,0))),INDEX('空_原材'!$N$6:$N$35,MATCH('空_生成'!B17,'空_原材'!$H$6:$H$35,0))&gt;0))),"入力OK","要確認"),"要確認"))</x:f>
      </x:c>
      <x:c r="S17" s="4" t="str">
        <x:f>IF('空_生成'!A17="","",'空_生成'!G17*'空_生成'!H17)</x:f>
      </x:c>
      <x:c r="T17" s="4" t="str">
        <x:f>IF('空_生成'!A17="","",'空_生成'!J17)</x:f>
      </x:c>
    </x:row>
    <x:row r="18" ht="38" customHeight="1">
      <x:c r="A18" s="18" t="str">
        <x:f>IF('空_生成'!A18="","",'空_生成'!A18)</x:f>
      </x:c>
      <x:c r="B18" s="18" t="str">
        <x:f>IF('空_生成'!A18="","",IFERROR(INDEX('空_原材'!$A$6:$A$35,MATCH('空_生成'!B18,'空_原材'!$H$6:$H$35,0)),""))</x:f>
      </x:c>
      <x:c r="C18" s="18" t="str">
        <x:f>IF('空_生成'!A18="","",IFERROR(INDEX('空_原材'!$C$6:$C$35,MATCH('空_生成'!B18,'空_原材'!$H$6:$H$35,0)),""))</x:f>
      </x:c>
      <x:c r="D18" s="18" t="str">
        <x:f>IF('空_生成'!A18="","",IFERROR(INDEX('空_原材'!$D$6:$D$35,MATCH('空_生成'!B18,'空_原材'!$H$6:$H$35,0)),""))</x:f>
      </x:c>
      <x:c r="E18" s="18" t="str">
        <x:f>IF('空_生成'!A18="","",'空_生成'!E18&amp;"×"&amp;'空_生成'!F18&amp;"×"&amp;'空_生成'!G18)</x:f>
      </x:c>
      <x:c r="F18" s="18" t="str">
        <x:f>IF('空_生成'!A18="","",'空_生成'!B18)</x:f>
      </x:c>
      <x:c r="G18" s="18" t="str">
        <x:f>IF('空_生成'!A18="","",'空_生成'!C18)</x:f>
      </x:c>
      <x:c r="H18" s="18" t="str">
        <x:f>IF('空_生成'!A18="","",'空_生成'!D18)</x:f>
      </x:c>
      <x:c r="I18" s="18" t="str">
        <x:f>IF('空_生成'!A18="","",'空_生成'!H18)</x:f>
      </x:c>
      <x:c r="J18" s="18" t="str">
        <x:f>IF('空_生成'!A18="","",'空_生成'!I18)</x:f>
      </x:c>
      <x:c r="K18" s="18" t="str">
        <x:f>IF('空_生成'!A18="","",IF(OR('空_生成'!D18="再利用端材",'空_生成'!D18="廃棄端材"),E18,"対象外"))</x:f>
      </x:c>
      <x:c r="L18" s="24" t="str">
        <x:f>IF('空_生成'!A18="","",IFERROR(IF(AND(INDEX('空_原材'!$B$6:$B$35,MATCH('空_生成'!B18,'空_原材'!$H$6:$H$35,0))="鋼材",ISNUMBER(INDEX('空_原材'!$N$6:$N$35,MATCH('空_生成'!B18,'空_原材'!$H$6:$H$35,0))),INDEX('空_原材'!$N$6:$N$35,MATCH('空_生成'!B18,'空_原材'!$H$6:$H$35,0))&gt;0),'空_生成'!G18/'設定'!$B$6*'空_生成'!H18*INDEX('空_原材'!$N$6:$N$35,MATCH('空_生成'!B18,'空_原材'!$H$6:$H$35,0)),""),""))</x:f>
      </x:c>
      <x:c r="M18" s="24" t="str">
        <x:f>IF('空_生成'!A18="","",IF(ISNUMBER('空_生成'!N18),'空_生成'!N18,""))</x:f>
      </x:c>
      <x:c r="N18" s="28" t="str">
        <x:f>IF('空_生成'!A18="","",IFERROR(IF(INDEX('空_原材'!$B$6:$B$35,MATCH('空_生成'!B18,'空_原材'!$H$6:$H$35,0))="木材",'空_生成'!E18*'空_生成'!F18*'空_生成'!G18*'空_生成'!H18/'設定'!$B$6^3,""),""))</x:f>
      </x:c>
      <x:c r="O18" s="32" t="str">
        <x:f>IF('空_生成'!A18="","",IFERROR(IF(INDEX('空_原材'!$B$6:$B$35,MATCH('空_生成'!B18,'空_原材'!$H$6:$H$35,0))="建材",'空_生成'!F18*'空_生成'!G18*'空_生成'!H18/'設定'!$B$6^2,""),""))</x:f>
      </x:c>
      <x:c r="P18" s="18" t="str">
        <x:f>IF('空_生成'!A18="","",'空_生成'!O18)</x:f>
      </x:c>
      <x:c r="Q18" s="18" t="str">
        <x:f>IF('空_生成'!A18="","",IF(AND(R18="入力OK",'空_生成'!L18="使用可",OR('空_生成'!D18="加工品",'空_生成'!D18="再利用端材")),'空_生成'!H18-'空_生成'!J18,0))</x:f>
      </x:c>
      <x:c r="R18" s="18" t="str">
        <x:f>IF('空_生成'!A18="","",IFERROR(IF(AND(OR('空_生成'!N18="",AND(ISNUMBER('空_生成'!N18),'空_生成'!N18&gt;0)),COUNTIF('空_生成'!$A$6:$A$65,'空_生成'!A18)=1,COUNTIF('空_原材'!$H$6:$H$35,'空_生成'!B18)=1,'空_生成'!C18=INDEX('空_原材'!$I$6:$I$35,MATCH('空_生成'!B18,'空_原材'!$H$6:$H$35,0)),INDEX('空_原材'!$R$6:$R$35,MATCH('空_生成'!B18,'空_原材'!$H$6:$H$35,0))="確認済",OR('空_生成'!D18="加工品",'空_生成'!D18="再利用端材",'空_生成'!D18="廃棄端材"),COUNT('空_生成'!E18:'空_生成'!H18)=4,'空_生成'!E18&gt;0,'空_生成'!F18&gt;0,'空_生成'!G18&gt;0,'空_生成'!H18&gt;0,MOD('空_生成'!H18,1)=0,'空_生成'!E18=INDEX('空_原材'!$E$6:$E$35,MATCH('空_生成'!B18,'空_原材'!$H$6:$H$35,0)),'空_生成'!F18=INDEX('空_原材'!$F$6:$F$35,MATCH('空_生成'!B18,'空_原材'!$H$6:$H$35,0)),'空_生成'!I18=INDEX('空_原材'!$K$6:$K$35,MATCH('空_生成'!B18,'空_原材'!$H$6:$H$35,0)),ISNUMBER('空_生成'!J18),'空_生成'!J18&gt;=0,'空_生成'!J18&lt;='空_生成'!H18,MOD('空_生成'!J18,1)=0,OR('空_生成'!J18=0,'空_生成'!K18&lt;&gt;""),OR(AND('空_生成'!D18="廃棄端材",'空_生成'!L18="廃棄",'空_生成'!J18=0),AND('空_生成'!D18&lt;&gt;"廃棄端材",'空_生成'!L18="使用可")),OR('空_生成'!M18="理論",'空_生成'!M18="実測",'空_生成'!M18="対象外"),OR('空_生成'!M18&lt;&gt;"実測",AND(ISNUMBER('空_生成'!N18),'空_生成'!N18&gt;0)),'空_生成'!P18&lt;&gt;"",'空_生成'!Q18&lt;&gt;"",'空_生成'!R18&lt;&gt;"",'空_生成'!S18&lt;&gt;"",'空_生成'!T18&lt;&gt;"",OR('空_生成'!O18="kg",'空_生成'!O18="m3",'空_生成'!O18="m2",'空_生成'!O18="本",'空_生成'!O18="枚",AND('空_生成'!O18="対象外",'空_生成'!D18="廃棄端材")),OR(INDEX('空_原材'!$B$6:$B$35,MATCH('空_生成'!B18,'空_原材'!$H$6:$H$35,0))&lt;&gt;"鋼材",AND(ISNUMBER(INDEX('空_原材'!$N$6:$N$35,MATCH('空_生成'!B18,'空_原材'!$H$6:$H$35,0))),INDEX('空_原材'!$N$6:$N$35,MATCH('空_生成'!B18,'空_原材'!$H$6:$H$35,0))&gt;0))),"入力OK","要確認"),"要確認"))</x:f>
      </x:c>
      <x:c r="S18" s="18" t="str">
        <x:f>IF('空_生成'!A18="","",'空_生成'!G18*'空_生成'!H18)</x:f>
      </x:c>
      <x:c r="T18" s="18" t="str">
        <x:f>IF('空_生成'!A18="","",'空_生成'!J18)</x:f>
      </x:c>
    </x:row>
    <x:row r="19" ht="38" customHeight="1">
      <x:c r="A19" s="4" t="str">
        <x:f>IF('空_生成'!A19="","",'空_生成'!A19)</x:f>
      </x:c>
      <x:c r="B19" s="4" t="str">
        <x:f>IF('空_生成'!A19="","",IFERROR(INDEX('空_原材'!$A$6:$A$35,MATCH('空_生成'!B19,'空_原材'!$H$6:$H$35,0)),""))</x:f>
      </x:c>
      <x:c r="C19" s="4" t="str">
        <x:f>IF('空_生成'!A19="","",IFERROR(INDEX('空_原材'!$C$6:$C$35,MATCH('空_生成'!B19,'空_原材'!$H$6:$H$35,0)),""))</x:f>
      </x:c>
      <x:c r="D19" s="4" t="str">
        <x:f>IF('空_生成'!A19="","",IFERROR(INDEX('空_原材'!$D$6:$D$35,MATCH('空_生成'!B19,'空_原材'!$H$6:$H$35,0)),""))</x:f>
      </x:c>
      <x:c r="E19" s="4" t="str">
        <x:f>IF('空_生成'!A19="","",'空_生成'!E19&amp;"×"&amp;'空_生成'!F19&amp;"×"&amp;'空_生成'!G19)</x:f>
      </x:c>
      <x:c r="F19" s="4" t="str">
        <x:f>IF('空_生成'!A19="","",'空_生成'!B19)</x:f>
      </x:c>
      <x:c r="G19" s="4" t="str">
        <x:f>IF('空_生成'!A19="","",'空_生成'!C19)</x:f>
      </x:c>
      <x:c r="H19" s="4" t="str">
        <x:f>IF('空_生成'!A19="","",'空_生成'!D19)</x:f>
      </x:c>
      <x:c r="I19" s="4" t="str">
        <x:f>IF('空_生成'!A19="","",'空_生成'!H19)</x:f>
      </x:c>
      <x:c r="J19" s="4" t="str">
        <x:f>IF('空_生成'!A19="","",'空_生成'!I19)</x:f>
      </x:c>
      <x:c r="K19" s="4" t="str">
        <x:f>IF('空_生成'!A19="","",IF(OR('空_生成'!D19="再利用端材",'空_生成'!D19="廃棄端材"),E19,"対象外"))</x:f>
      </x:c>
      <x:c r="L19" s="25" t="str">
        <x:f>IF('空_生成'!A19="","",IFERROR(IF(AND(INDEX('空_原材'!$B$6:$B$35,MATCH('空_生成'!B19,'空_原材'!$H$6:$H$35,0))="鋼材",ISNUMBER(INDEX('空_原材'!$N$6:$N$35,MATCH('空_生成'!B19,'空_原材'!$H$6:$H$35,0))),INDEX('空_原材'!$N$6:$N$35,MATCH('空_生成'!B19,'空_原材'!$H$6:$H$35,0))&gt;0),'空_生成'!G19/'設定'!$B$6*'空_生成'!H19*INDEX('空_原材'!$N$6:$N$35,MATCH('空_生成'!B19,'空_原材'!$H$6:$H$35,0)),""),""))</x:f>
      </x:c>
      <x:c r="M19" s="25" t="str">
        <x:f>IF('空_生成'!A19="","",IF(ISNUMBER('空_生成'!N19),'空_生成'!N19,""))</x:f>
      </x:c>
      <x:c r="N19" s="29" t="str">
        <x:f>IF('空_生成'!A19="","",IFERROR(IF(INDEX('空_原材'!$B$6:$B$35,MATCH('空_生成'!B19,'空_原材'!$H$6:$H$35,0))="木材",'空_生成'!E19*'空_生成'!F19*'空_生成'!G19*'空_生成'!H19/'設定'!$B$6^3,""),""))</x:f>
      </x:c>
      <x:c r="O19" s="33" t="str">
        <x:f>IF('空_生成'!A19="","",IFERROR(IF(INDEX('空_原材'!$B$6:$B$35,MATCH('空_生成'!B19,'空_原材'!$H$6:$H$35,0))="建材",'空_生成'!F19*'空_生成'!G19*'空_生成'!H19/'設定'!$B$6^2,""),""))</x:f>
      </x:c>
      <x:c r="P19" s="4" t="str">
        <x:f>IF('空_生成'!A19="","",'空_生成'!O19)</x:f>
      </x:c>
      <x:c r="Q19" s="4" t="str">
        <x:f>IF('空_生成'!A19="","",IF(AND(R19="入力OK",'空_生成'!L19="使用可",OR('空_生成'!D19="加工品",'空_生成'!D19="再利用端材")),'空_生成'!H19-'空_生成'!J19,0))</x:f>
      </x:c>
      <x:c r="R19" s="4" t="str">
        <x:f>IF('空_生成'!A19="","",IFERROR(IF(AND(OR('空_生成'!N19="",AND(ISNUMBER('空_生成'!N19),'空_生成'!N19&gt;0)),COUNTIF('空_生成'!$A$6:$A$65,'空_生成'!A19)=1,COUNTIF('空_原材'!$H$6:$H$35,'空_生成'!B19)=1,'空_生成'!C19=INDEX('空_原材'!$I$6:$I$35,MATCH('空_生成'!B19,'空_原材'!$H$6:$H$35,0)),INDEX('空_原材'!$R$6:$R$35,MATCH('空_生成'!B19,'空_原材'!$H$6:$H$35,0))="確認済",OR('空_生成'!D19="加工品",'空_生成'!D19="再利用端材",'空_生成'!D19="廃棄端材"),COUNT('空_生成'!E19:'空_生成'!H19)=4,'空_生成'!E19&gt;0,'空_生成'!F19&gt;0,'空_生成'!G19&gt;0,'空_生成'!H19&gt;0,MOD('空_生成'!H19,1)=0,'空_生成'!E19=INDEX('空_原材'!$E$6:$E$35,MATCH('空_生成'!B19,'空_原材'!$H$6:$H$35,0)),'空_生成'!F19=INDEX('空_原材'!$F$6:$F$35,MATCH('空_生成'!B19,'空_原材'!$H$6:$H$35,0)),'空_生成'!I19=INDEX('空_原材'!$K$6:$K$35,MATCH('空_生成'!B19,'空_原材'!$H$6:$H$35,0)),ISNUMBER('空_生成'!J19),'空_生成'!J19&gt;=0,'空_生成'!J19&lt;='空_生成'!H19,MOD('空_生成'!J19,1)=0,OR('空_生成'!J19=0,'空_生成'!K19&lt;&gt;""),OR(AND('空_生成'!D19="廃棄端材",'空_生成'!L19="廃棄",'空_生成'!J19=0),AND('空_生成'!D19&lt;&gt;"廃棄端材",'空_生成'!L19="使用可")),OR('空_生成'!M19="理論",'空_生成'!M19="実測",'空_生成'!M19="対象外"),OR('空_生成'!M19&lt;&gt;"実測",AND(ISNUMBER('空_生成'!N19),'空_生成'!N19&gt;0)),'空_生成'!P19&lt;&gt;"",'空_生成'!Q19&lt;&gt;"",'空_生成'!R19&lt;&gt;"",'空_生成'!S19&lt;&gt;"",'空_生成'!T19&lt;&gt;"",OR('空_生成'!O19="kg",'空_生成'!O19="m3",'空_生成'!O19="m2",'空_生成'!O19="本",'空_生成'!O19="枚",AND('空_生成'!O19="対象外",'空_生成'!D19="廃棄端材")),OR(INDEX('空_原材'!$B$6:$B$35,MATCH('空_生成'!B19,'空_原材'!$H$6:$H$35,0))&lt;&gt;"鋼材",AND(ISNUMBER(INDEX('空_原材'!$N$6:$N$35,MATCH('空_生成'!B19,'空_原材'!$H$6:$H$35,0))),INDEX('空_原材'!$N$6:$N$35,MATCH('空_生成'!B19,'空_原材'!$H$6:$H$35,0))&gt;0))),"入力OK","要確認"),"要確認"))</x:f>
      </x:c>
      <x:c r="S19" s="4" t="str">
        <x:f>IF('空_生成'!A19="","",'空_生成'!G19*'空_生成'!H19)</x:f>
      </x:c>
      <x:c r="T19" s="4" t="str">
        <x:f>IF('空_生成'!A19="","",'空_生成'!J19)</x:f>
      </x:c>
    </x:row>
    <x:row r="20" ht="38" customHeight="1">
      <x:c r="A20" s="18" t="str">
        <x:f>IF('空_生成'!A20="","",'空_生成'!A20)</x:f>
      </x:c>
      <x:c r="B20" s="18" t="str">
        <x:f>IF('空_生成'!A20="","",IFERROR(INDEX('空_原材'!$A$6:$A$35,MATCH('空_生成'!B20,'空_原材'!$H$6:$H$35,0)),""))</x:f>
      </x:c>
      <x:c r="C20" s="18" t="str">
        <x:f>IF('空_生成'!A20="","",IFERROR(INDEX('空_原材'!$C$6:$C$35,MATCH('空_生成'!B20,'空_原材'!$H$6:$H$35,0)),""))</x:f>
      </x:c>
      <x:c r="D20" s="18" t="str">
        <x:f>IF('空_生成'!A20="","",IFERROR(INDEX('空_原材'!$D$6:$D$35,MATCH('空_生成'!B20,'空_原材'!$H$6:$H$35,0)),""))</x:f>
      </x:c>
      <x:c r="E20" s="18" t="str">
        <x:f>IF('空_生成'!A20="","",'空_生成'!E20&amp;"×"&amp;'空_生成'!F20&amp;"×"&amp;'空_生成'!G20)</x:f>
      </x:c>
      <x:c r="F20" s="18" t="str">
        <x:f>IF('空_生成'!A20="","",'空_生成'!B20)</x:f>
      </x:c>
      <x:c r="G20" s="18" t="str">
        <x:f>IF('空_生成'!A20="","",'空_生成'!C20)</x:f>
      </x:c>
      <x:c r="H20" s="18" t="str">
        <x:f>IF('空_生成'!A20="","",'空_生成'!D20)</x:f>
      </x:c>
      <x:c r="I20" s="18" t="str">
        <x:f>IF('空_生成'!A20="","",'空_生成'!H20)</x:f>
      </x:c>
      <x:c r="J20" s="18" t="str">
        <x:f>IF('空_生成'!A20="","",'空_生成'!I20)</x:f>
      </x:c>
      <x:c r="K20" s="18" t="str">
        <x:f>IF('空_生成'!A20="","",IF(OR('空_生成'!D20="再利用端材",'空_生成'!D20="廃棄端材"),E20,"対象外"))</x:f>
      </x:c>
      <x:c r="L20" s="24" t="str">
        <x:f>IF('空_生成'!A20="","",IFERROR(IF(AND(INDEX('空_原材'!$B$6:$B$35,MATCH('空_生成'!B20,'空_原材'!$H$6:$H$35,0))="鋼材",ISNUMBER(INDEX('空_原材'!$N$6:$N$35,MATCH('空_生成'!B20,'空_原材'!$H$6:$H$35,0))),INDEX('空_原材'!$N$6:$N$35,MATCH('空_生成'!B20,'空_原材'!$H$6:$H$35,0))&gt;0),'空_生成'!G20/'設定'!$B$6*'空_生成'!H20*INDEX('空_原材'!$N$6:$N$35,MATCH('空_生成'!B20,'空_原材'!$H$6:$H$35,0)),""),""))</x:f>
      </x:c>
      <x:c r="M20" s="24" t="str">
        <x:f>IF('空_生成'!A20="","",IF(ISNUMBER('空_生成'!N20),'空_生成'!N20,""))</x:f>
      </x:c>
      <x:c r="N20" s="28" t="str">
        <x:f>IF('空_生成'!A20="","",IFERROR(IF(INDEX('空_原材'!$B$6:$B$35,MATCH('空_生成'!B20,'空_原材'!$H$6:$H$35,0))="木材",'空_生成'!E20*'空_生成'!F20*'空_生成'!G20*'空_生成'!H20/'設定'!$B$6^3,""),""))</x:f>
      </x:c>
      <x:c r="O20" s="32" t="str">
        <x:f>IF('空_生成'!A20="","",IFERROR(IF(INDEX('空_原材'!$B$6:$B$35,MATCH('空_生成'!B20,'空_原材'!$H$6:$H$35,0))="建材",'空_生成'!F20*'空_生成'!G20*'空_生成'!H20/'設定'!$B$6^2,""),""))</x:f>
      </x:c>
      <x:c r="P20" s="18" t="str">
        <x:f>IF('空_生成'!A20="","",'空_生成'!O20)</x:f>
      </x:c>
      <x:c r="Q20" s="18" t="str">
        <x:f>IF('空_生成'!A20="","",IF(AND(R20="入力OK",'空_生成'!L20="使用可",OR('空_生成'!D20="加工品",'空_生成'!D20="再利用端材")),'空_生成'!H20-'空_生成'!J20,0))</x:f>
      </x:c>
      <x:c r="R20" s="18" t="str">
        <x:f>IF('空_生成'!A20="","",IFERROR(IF(AND(OR('空_生成'!N20="",AND(ISNUMBER('空_生成'!N20),'空_生成'!N20&gt;0)),COUNTIF('空_生成'!$A$6:$A$65,'空_生成'!A20)=1,COUNTIF('空_原材'!$H$6:$H$35,'空_生成'!B20)=1,'空_生成'!C20=INDEX('空_原材'!$I$6:$I$35,MATCH('空_生成'!B20,'空_原材'!$H$6:$H$35,0)),INDEX('空_原材'!$R$6:$R$35,MATCH('空_生成'!B20,'空_原材'!$H$6:$H$35,0))="確認済",OR('空_生成'!D20="加工品",'空_生成'!D20="再利用端材",'空_生成'!D20="廃棄端材"),COUNT('空_生成'!E20:'空_生成'!H20)=4,'空_生成'!E20&gt;0,'空_生成'!F20&gt;0,'空_生成'!G20&gt;0,'空_生成'!H20&gt;0,MOD('空_生成'!H20,1)=0,'空_生成'!E20=INDEX('空_原材'!$E$6:$E$35,MATCH('空_生成'!B20,'空_原材'!$H$6:$H$35,0)),'空_生成'!F20=INDEX('空_原材'!$F$6:$F$35,MATCH('空_生成'!B20,'空_原材'!$H$6:$H$35,0)),'空_生成'!I20=INDEX('空_原材'!$K$6:$K$35,MATCH('空_生成'!B20,'空_原材'!$H$6:$H$35,0)),ISNUMBER('空_生成'!J20),'空_生成'!J20&gt;=0,'空_生成'!J20&lt;='空_生成'!H20,MOD('空_生成'!J20,1)=0,OR('空_生成'!J20=0,'空_生成'!K20&lt;&gt;""),OR(AND('空_生成'!D20="廃棄端材",'空_生成'!L20="廃棄",'空_生成'!J20=0),AND('空_生成'!D20&lt;&gt;"廃棄端材",'空_生成'!L20="使用可")),OR('空_生成'!M20="理論",'空_生成'!M20="実測",'空_生成'!M20="対象外"),OR('空_生成'!M20&lt;&gt;"実測",AND(ISNUMBER('空_生成'!N20),'空_生成'!N20&gt;0)),'空_生成'!P20&lt;&gt;"",'空_生成'!Q20&lt;&gt;"",'空_生成'!R20&lt;&gt;"",'空_生成'!S20&lt;&gt;"",'空_生成'!T20&lt;&gt;"",OR('空_生成'!O20="kg",'空_生成'!O20="m3",'空_生成'!O20="m2",'空_生成'!O20="本",'空_生成'!O20="枚",AND('空_生成'!O20="対象外",'空_生成'!D20="廃棄端材")),OR(INDEX('空_原材'!$B$6:$B$35,MATCH('空_生成'!B20,'空_原材'!$H$6:$H$35,0))&lt;&gt;"鋼材",AND(ISNUMBER(INDEX('空_原材'!$N$6:$N$35,MATCH('空_生成'!B20,'空_原材'!$H$6:$H$35,0))),INDEX('空_原材'!$N$6:$N$35,MATCH('空_生成'!B20,'空_原材'!$H$6:$H$35,0))&gt;0))),"入力OK","要確認"),"要確認"))</x:f>
      </x:c>
      <x:c r="S20" s="18" t="str">
        <x:f>IF('空_生成'!A20="","",'空_生成'!G20*'空_生成'!H20)</x:f>
      </x:c>
      <x:c r="T20" s="18" t="str">
        <x:f>IF('空_生成'!A20="","",'空_生成'!J20)</x:f>
      </x:c>
    </x:row>
    <x:row r="21" ht="38" customHeight="1">
      <x:c r="A21" s="4" t="str">
        <x:f>IF('空_生成'!A21="","",'空_生成'!A21)</x:f>
      </x:c>
      <x:c r="B21" s="4" t="str">
        <x:f>IF('空_生成'!A21="","",IFERROR(INDEX('空_原材'!$A$6:$A$35,MATCH('空_生成'!B21,'空_原材'!$H$6:$H$35,0)),""))</x:f>
      </x:c>
      <x:c r="C21" s="4" t="str">
        <x:f>IF('空_生成'!A21="","",IFERROR(INDEX('空_原材'!$C$6:$C$35,MATCH('空_生成'!B21,'空_原材'!$H$6:$H$35,0)),""))</x:f>
      </x:c>
      <x:c r="D21" s="4" t="str">
        <x:f>IF('空_生成'!A21="","",IFERROR(INDEX('空_原材'!$D$6:$D$35,MATCH('空_生成'!B21,'空_原材'!$H$6:$H$35,0)),""))</x:f>
      </x:c>
      <x:c r="E21" s="4" t="str">
        <x:f>IF('空_生成'!A21="","",'空_生成'!E21&amp;"×"&amp;'空_生成'!F21&amp;"×"&amp;'空_生成'!G21)</x:f>
      </x:c>
      <x:c r="F21" s="4" t="str">
        <x:f>IF('空_生成'!A21="","",'空_生成'!B21)</x:f>
      </x:c>
      <x:c r="G21" s="4" t="str">
        <x:f>IF('空_生成'!A21="","",'空_生成'!C21)</x:f>
      </x:c>
      <x:c r="H21" s="4" t="str">
        <x:f>IF('空_生成'!A21="","",'空_生成'!D21)</x:f>
      </x:c>
      <x:c r="I21" s="4" t="str">
        <x:f>IF('空_生成'!A21="","",'空_生成'!H21)</x:f>
      </x:c>
      <x:c r="J21" s="4" t="str">
        <x:f>IF('空_生成'!A21="","",'空_生成'!I21)</x:f>
      </x:c>
      <x:c r="K21" s="4" t="str">
        <x:f>IF('空_生成'!A21="","",IF(OR('空_生成'!D21="再利用端材",'空_生成'!D21="廃棄端材"),E21,"対象外"))</x:f>
      </x:c>
      <x:c r="L21" s="25" t="str">
        <x:f>IF('空_生成'!A21="","",IFERROR(IF(AND(INDEX('空_原材'!$B$6:$B$35,MATCH('空_生成'!B21,'空_原材'!$H$6:$H$35,0))="鋼材",ISNUMBER(INDEX('空_原材'!$N$6:$N$35,MATCH('空_生成'!B21,'空_原材'!$H$6:$H$35,0))),INDEX('空_原材'!$N$6:$N$35,MATCH('空_生成'!B21,'空_原材'!$H$6:$H$35,0))&gt;0),'空_生成'!G21/'設定'!$B$6*'空_生成'!H21*INDEX('空_原材'!$N$6:$N$35,MATCH('空_生成'!B21,'空_原材'!$H$6:$H$35,0)),""),""))</x:f>
      </x:c>
      <x:c r="M21" s="25" t="str">
        <x:f>IF('空_生成'!A21="","",IF(ISNUMBER('空_生成'!N21),'空_生成'!N21,""))</x:f>
      </x:c>
      <x:c r="N21" s="29" t="str">
        <x:f>IF('空_生成'!A21="","",IFERROR(IF(INDEX('空_原材'!$B$6:$B$35,MATCH('空_生成'!B21,'空_原材'!$H$6:$H$35,0))="木材",'空_生成'!E21*'空_生成'!F21*'空_生成'!G21*'空_生成'!H21/'設定'!$B$6^3,""),""))</x:f>
      </x:c>
      <x:c r="O21" s="33" t="str">
        <x:f>IF('空_生成'!A21="","",IFERROR(IF(INDEX('空_原材'!$B$6:$B$35,MATCH('空_生成'!B21,'空_原材'!$H$6:$H$35,0))="建材",'空_生成'!F21*'空_生成'!G21*'空_生成'!H21/'設定'!$B$6^2,""),""))</x:f>
      </x:c>
      <x:c r="P21" s="4" t="str">
        <x:f>IF('空_生成'!A21="","",'空_生成'!O21)</x:f>
      </x:c>
      <x:c r="Q21" s="4" t="str">
        <x:f>IF('空_生成'!A21="","",IF(AND(R21="入力OK",'空_生成'!L21="使用可",OR('空_生成'!D21="加工品",'空_生成'!D21="再利用端材")),'空_生成'!H21-'空_生成'!J21,0))</x:f>
      </x:c>
      <x:c r="R21" s="4" t="str">
        <x:f>IF('空_生成'!A21="","",IFERROR(IF(AND(OR('空_生成'!N21="",AND(ISNUMBER('空_生成'!N21),'空_生成'!N21&gt;0)),COUNTIF('空_生成'!$A$6:$A$65,'空_生成'!A21)=1,COUNTIF('空_原材'!$H$6:$H$35,'空_生成'!B21)=1,'空_生成'!C21=INDEX('空_原材'!$I$6:$I$35,MATCH('空_生成'!B21,'空_原材'!$H$6:$H$35,0)),INDEX('空_原材'!$R$6:$R$35,MATCH('空_生成'!B21,'空_原材'!$H$6:$H$35,0))="確認済",OR('空_生成'!D21="加工品",'空_生成'!D21="再利用端材",'空_生成'!D21="廃棄端材"),COUNT('空_生成'!E21:'空_生成'!H21)=4,'空_生成'!E21&gt;0,'空_生成'!F21&gt;0,'空_生成'!G21&gt;0,'空_生成'!H21&gt;0,MOD('空_生成'!H21,1)=0,'空_生成'!E21=INDEX('空_原材'!$E$6:$E$35,MATCH('空_生成'!B21,'空_原材'!$H$6:$H$35,0)),'空_生成'!F21=INDEX('空_原材'!$F$6:$F$35,MATCH('空_生成'!B21,'空_原材'!$H$6:$H$35,0)),'空_生成'!I21=INDEX('空_原材'!$K$6:$K$35,MATCH('空_生成'!B21,'空_原材'!$H$6:$H$35,0)),ISNUMBER('空_生成'!J21),'空_生成'!J21&gt;=0,'空_生成'!J21&lt;='空_生成'!H21,MOD('空_生成'!J21,1)=0,OR('空_生成'!J21=0,'空_生成'!K21&lt;&gt;""),OR(AND('空_生成'!D21="廃棄端材",'空_生成'!L21="廃棄",'空_生成'!J21=0),AND('空_生成'!D21&lt;&gt;"廃棄端材",'空_生成'!L21="使用可")),OR('空_生成'!M21="理論",'空_生成'!M21="実測",'空_生成'!M21="対象外"),OR('空_生成'!M21&lt;&gt;"実測",AND(ISNUMBER('空_生成'!N21),'空_生成'!N21&gt;0)),'空_生成'!P21&lt;&gt;"",'空_生成'!Q21&lt;&gt;"",'空_生成'!R21&lt;&gt;"",'空_生成'!S21&lt;&gt;"",'空_生成'!T21&lt;&gt;"",OR('空_生成'!O21="kg",'空_生成'!O21="m3",'空_生成'!O21="m2",'空_生成'!O21="本",'空_生成'!O21="枚",AND('空_生成'!O21="対象外",'空_生成'!D21="廃棄端材")),OR(INDEX('空_原材'!$B$6:$B$35,MATCH('空_生成'!B21,'空_原材'!$H$6:$H$35,0))&lt;&gt;"鋼材",AND(ISNUMBER(INDEX('空_原材'!$N$6:$N$35,MATCH('空_生成'!B21,'空_原材'!$H$6:$H$35,0))),INDEX('空_原材'!$N$6:$N$35,MATCH('空_生成'!B21,'空_原材'!$H$6:$H$35,0))&gt;0))),"入力OK","要確認"),"要確認"))</x:f>
      </x:c>
      <x:c r="S21" s="4" t="str">
        <x:f>IF('空_生成'!A21="","",'空_生成'!G21*'空_生成'!H21)</x:f>
      </x:c>
      <x:c r="T21" s="4" t="str">
        <x:f>IF('空_生成'!A21="","",'空_生成'!J21)</x:f>
      </x:c>
    </x:row>
    <x:row r="22" ht="38" customHeight="1">
      <x:c r="A22" s="18" t="str">
        <x:f>IF('空_生成'!A22="","",'空_生成'!A22)</x:f>
      </x:c>
      <x:c r="B22" s="18" t="str">
        <x:f>IF('空_生成'!A22="","",IFERROR(INDEX('空_原材'!$A$6:$A$35,MATCH('空_生成'!B22,'空_原材'!$H$6:$H$35,0)),""))</x:f>
      </x:c>
      <x:c r="C22" s="18" t="str">
        <x:f>IF('空_生成'!A22="","",IFERROR(INDEX('空_原材'!$C$6:$C$35,MATCH('空_生成'!B22,'空_原材'!$H$6:$H$35,0)),""))</x:f>
      </x:c>
      <x:c r="D22" s="18" t="str">
        <x:f>IF('空_生成'!A22="","",IFERROR(INDEX('空_原材'!$D$6:$D$35,MATCH('空_生成'!B22,'空_原材'!$H$6:$H$35,0)),""))</x:f>
      </x:c>
      <x:c r="E22" s="18" t="str">
        <x:f>IF('空_生成'!A22="","",'空_生成'!E22&amp;"×"&amp;'空_生成'!F22&amp;"×"&amp;'空_生成'!G22)</x:f>
      </x:c>
      <x:c r="F22" s="18" t="str">
        <x:f>IF('空_生成'!A22="","",'空_生成'!B22)</x:f>
      </x:c>
      <x:c r="G22" s="18" t="str">
        <x:f>IF('空_生成'!A22="","",'空_生成'!C22)</x:f>
      </x:c>
      <x:c r="H22" s="18" t="str">
        <x:f>IF('空_生成'!A22="","",'空_生成'!D22)</x:f>
      </x:c>
      <x:c r="I22" s="18" t="str">
        <x:f>IF('空_生成'!A22="","",'空_生成'!H22)</x:f>
      </x:c>
      <x:c r="J22" s="18" t="str">
        <x:f>IF('空_生成'!A22="","",'空_生成'!I22)</x:f>
      </x:c>
      <x:c r="K22" s="18" t="str">
        <x:f>IF('空_生成'!A22="","",IF(OR('空_生成'!D22="再利用端材",'空_生成'!D22="廃棄端材"),E22,"対象外"))</x:f>
      </x:c>
      <x:c r="L22" s="24" t="str">
        <x:f>IF('空_生成'!A22="","",IFERROR(IF(AND(INDEX('空_原材'!$B$6:$B$35,MATCH('空_生成'!B22,'空_原材'!$H$6:$H$35,0))="鋼材",ISNUMBER(INDEX('空_原材'!$N$6:$N$35,MATCH('空_生成'!B22,'空_原材'!$H$6:$H$35,0))),INDEX('空_原材'!$N$6:$N$35,MATCH('空_生成'!B22,'空_原材'!$H$6:$H$35,0))&gt;0),'空_生成'!G22/'設定'!$B$6*'空_生成'!H22*INDEX('空_原材'!$N$6:$N$35,MATCH('空_生成'!B22,'空_原材'!$H$6:$H$35,0)),""),""))</x:f>
      </x:c>
      <x:c r="M22" s="24" t="str">
        <x:f>IF('空_生成'!A22="","",IF(ISNUMBER('空_生成'!N22),'空_生成'!N22,""))</x:f>
      </x:c>
      <x:c r="N22" s="28" t="str">
        <x:f>IF('空_生成'!A22="","",IFERROR(IF(INDEX('空_原材'!$B$6:$B$35,MATCH('空_生成'!B22,'空_原材'!$H$6:$H$35,0))="木材",'空_生成'!E22*'空_生成'!F22*'空_生成'!G22*'空_生成'!H22/'設定'!$B$6^3,""),""))</x:f>
      </x:c>
      <x:c r="O22" s="32" t="str">
        <x:f>IF('空_生成'!A22="","",IFERROR(IF(INDEX('空_原材'!$B$6:$B$35,MATCH('空_生成'!B22,'空_原材'!$H$6:$H$35,0))="建材",'空_生成'!F22*'空_生成'!G22*'空_生成'!H22/'設定'!$B$6^2,""),""))</x:f>
      </x:c>
      <x:c r="P22" s="18" t="str">
        <x:f>IF('空_生成'!A22="","",'空_生成'!O22)</x:f>
      </x:c>
      <x:c r="Q22" s="18" t="str">
        <x:f>IF('空_生成'!A22="","",IF(AND(R22="入力OK",'空_生成'!L22="使用可",OR('空_生成'!D22="加工品",'空_生成'!D22="再利用端材")),'空_生成'!H22-'空_生成'!J22,0))</x:f>
      </x:c>
      <x:c r="R22" s="18" t="str">
        <x:f>IF('空_生成'!A22="","",IFERROR(IF(AND(OR('空_生成'!N22="",AND(ISNUMBER('空_生成'!N22),'空_生成'!N22&gt;0)),COUNTIF('空_生成'!$A$6:$A$65,'空_生成'!A22)=1,COUNTIF('空_原材'!$H$6:$H$35,'空_生成'!B22)=1,'空_生成'!C22=INDEX('空_原材'!$I$6:$I$35,MATCH('空_生成'!B22,'空_原材'!$H$6:$H$35,0)),INDEX('空_原材'!$R$6:$R$35,MATCH('空_生成'!B22,'空_原材'!$H$6:$H$35,0))="確認済",OR('空_生成'!D22="加工品",'空_生成'!D22="再利用端材",'空_生成'!D22="廃棄端材"),COUNT('空_生成'!E22:'空_生成'!H22)=4,'空_生成'!E22&gt;0,'空_生成'!F22&gt;0,'空_生成'!G22&gt;0,'空_生成'!H22&gt;0,MOD('空_生成'!H22,1)=0,'空_生成'!E22=INDEX('空_原材'!$E$6:$E$35,MATCH('空_生成'!B22,'空_原材'!$H$6:$H$35,0)),'空_生成'!F22=INDEX('空_原材'!$F$6:$F$35,MATCH('空_生成'!B22,'空_原材'!$H$6:$H$35,0)),'空_生成'!I22=INDEX('空_原材'!$K$6:$K$35,MATCH('空_生成'!B22,'空_原材'!$H$6:$H$35,0)),ISNUMBER('空_生成'!J22),'空_生成'!J22&gt;=0,'空_生成'!J22&lt;='空_生成'!H22,MOD('空_生成'!J22,1)=0,OR('空_生成'!J22=0,'空_生成'!K22&lt;&gt;""),OR(AND('空_生成'!D22="廃棄端材",'空_生成'!L22="廃棄",'空_生成'!J22=0),AND('空_生成'!D22&lt;&gt;"廃棄端材",'空_生成'!L22="使用可")),OR('空_生成'!M22="理論",'空_生成'!M22="実測",'空_生成'!M22="対象外"),OR('空_生成'!M22&lt;&gt;"実測",AND(ISNUMBER('空_生成'!N22),'空_生成'!N22&gt;0)),'空_生成'!P22&lt;&gt;"",'空_生成'!Q22&lt;&gt;"",'空_生成'!R22&lt;&gt;"",'空_生成'!S22&lt;&gt;"",'空_生成'!T22&lt;&gt;"",OR('空_生成'!O22="kg",'空_生成'!O22="m3",'空_生成'!O22="m2",'空_生成'!O22="本",'空_生成'!O22="枚",AND('空_生成'!O22="対象外",'空_生成'!D22="廃棄端材")),OR(INDEX('空_原材'!$B$6:$B$35,MATCH('空_生成'!B22,'空_原材'!$H$6:$H$35,0))&lt;&gt;"鋼材",AND(ISNUMBER(INDEX('空_原材'!$N$6:$N$35,MATCH('空_生成'!B22,'空_原材'!$H$6:$H$35,0))),INDEX('空_原材'!$N$6:$N$35,MATCH('空_生成'!B22,'空_原材'!$H$6:$H$35,0))&gt;0))),"入力OK","要確認"),"要確認"))</x:f>
      </x:c>
      <x:c r="S22" s="18" t="str">
        <x:f>IF('空_生成'!A22="","",'空_生成'!G22*'空_生成'!H22)</x:f>
      </x:c>
      <x:c r="T22" s="18" t="str">
        <x:f>IF('空_生成'!A22="","",'空_生成'!J22)</x:f>
      </x:c>
    </x:row>
    <x:row r="23" ht="38" customHeight="1">
      <x:c r="A23" s="4" t="str">
        <x:f>IF('空_生成'!A23="","",'空_生成'!A23)</x:f>
      </x:c>
      <x:c r="B23" s="4" t="str">
        <x:f>IF('空_生成'!A23="","",IFERROR(INDEX('空_原材'!$A$6:$A$35,MATCH('空_生成'!B23,'空_原材'!$H$6:$H$35,0)),""))</x:f>
      </x:c>
      <x:c r="C23" s="4" t="str">
        <x:f>IF('空_生成'!A23="","",IFERROR(INDEX('空_原材'!$C$6:$C$35,MATCH('空_生成'!B23,'空_原材'!$H$6:$H$35,0)),""))</x:f>
      </x:c>
      <x:c r="D23" s="4" t="str">
        <x:f>IF('空_生成'!A23="","",IFERROR(INDEX('空_原材'!$D$6:$D$35,MATCH('空_生成'!B23,'空_原材'!$H$6:$H$35,0)),""))</x:f>
      </x:c>
      <x:c r="E23" s="4" t="str">
        <x:f>IF('空_生成'!A23="","",'空_生成'!E23&amp;"×"&amp;'空_生成'!F23&amp;"×"&amp;'空_生成'!G23)</x:f>
      </x:c>
      <x:c r="F23" s="4" t="str">
        <x:f>IF('空_生成'!A23="","",'空_生成'!B23)</x:f>
      </x:c>
      <x:c r="G23" s="4" t="str">
        <x:f>IF('空_生成'!A23="","",'空_生成'!C23)</x:f>
      </x:c>
      <x:c r="H23" s="4" t="str">
        <x:f>IF('空_生成'!A23="","",'空_生成'!D23)</x:f>
      </x:c>
      <x:c r="I23" s="4" t="str">
        <x:f>IF('空_生成'!A23="","",'空_生成'!H23)</x:f>
      </x:c>
      <x:c r="J23" s="4" t="str">
        <x:f>IF('空_生成'!A23="","",'空_生成'!I23)</x:f>
      </x:c>
      <x:c r="K23" s="4" t="str">
        <x:f>IF('空_生成'!A23="","",IF(OR('空_生成'!D23="再利用端材",'空_生成'!D23="廃棄端材"),E23,"対象外"))</x:f>
      </x:c>
      <x:c r="L23" s="25" t="str">
        <x:f>IF('空_生成'!A23="","",IFERROR(IF(AND(INDEX('空_原材'!$B$6:$B$35,MATCH('空_生成'!B23,'空_原材'!$H$6:$H$35,0))="鋼材",ISNUMBER(INDEX('空_原材'!$N$6:$N$35,MATCH('空_生成'!B23,'空_原材'!$H$6:$H$35,0))),INDEX('空_原材'!$N$6:$N$35,MATCH('空_生成'!B23,'空_原材'!$H$6:$H$35,0))&gt;0),'空_生成'!G23/'設定'!$B$6*'空_生成'!H23*INDEX('空_原材'!$N$6:$N$35,MATCH('空_生成'!B23,'空_原材'!$H$6:$H$35,0)),""),""))</x:f>
      </x:c>
      <x:c r="M23" s="25" t="str">
        <x:f>IF('空_生成'!A23="","",IF(ISNUMBER('空_生成'!N23),'空_生成'!N23,""))</x:f>
      </x:c>
      <x:c r="N23" s="29" t="str">
        <x:f>IF('空_生成'!A23="","",IFERROR(IF(INDEX('空_原材'!$B$6:$B$35,MATCH('空_生成'!B23,'空_原材'!$H$6:$H$35,0))="木材",'空_生成'!E23*'空_生成'!F23*'空_生成'!G23*'空_生成'!H23/'設定'!$B$6^3,""),""))</x:f>
      </x:c>
      <x:c r="O23" s="33" t="str">
        <x:f>IF('空_生成'!A23="","",IFERROR(IF(INDEX('空_原材'!$B$6:$B$35,MATCH('空_生成'!B23,'空_原材'!$H$6:$H$35,0))="建材",'空_生成'!F23*'空_生成'!G23*'空_生成'!H23/'設定'!$B$6^2,""),""))</x:f>
      </x:c>
      <x:c r="P23" s="4" t="str">
        <x:f>IF('空_生成'!A23="","",'空_生成'!O23)</x:f>
      </x:c>
      <x:c r="Q23" s="4" t="str">
        <x:f>IF('空_生成'!A23="","",IF(AND(R23="入力OK",'空_生成'!L23="使用可",OR('空_生成'!D23="加工品",'空_生成'!D23="再利用端材")),'空_生成'!H23-'空_生成'!J23,0))</x:f>
      </x:c>
      <x:c r="R23" s="4" t="str">
        <x:f>IF('空_生成'!A23="","",IFERROR(IF(AND(OR('空_生成'!N23="",AND(ISNUMBER('空_生成'!N23),'空_生成'!N23&gt;0)),COUNTIF('空_生成'!$A$6:$A$65,'空_生成'!A23)=1,COUNTIF('空_原材'!$H$6:$H$35,'空_生成'!B23)=1,'空_生成'!C23=INDEX('空_原材'!$I$6:$I$35,MATCH('空_生成'!B23,'空_原材'!$H$6:$H$35,0)),INDEX('空_原材'!$R$6:$R$35,MATCH('空_生成'!B23,'空_原材'!$H$6:$H$35,0))="確認済",OR('空_生成'!D23="加工品",'空_生成'!D23="再利用端材",'空_生成'!D23="廃棄端材"),COUNT('空_生成'!E23:'空_生成'!H23)=4,'空_生成'!E23&gt;0,'空_生成'!F23&gt;0,'空_生成'!G23&gt;0,'空_生成'!H23&gt;0,MOD('空_生成'!H23,1)=0,'空_生成'!E23=INDEX('空_原材'!$E$6:$E$35,MATCH('空_生成'!B23,'空_原材'!$H$6:$H$35,0)),'空_生成'!F23=INDEX('空_原材'!$F$6:$F$35,MATCH('空_生成'!B23,'空_原材'!$H$6:$H$35,0)),'空_生成'!I23=INDEX('空_原材'!$K$6:$K$35,MATCH('空_生成'!B23,'空_原材'!$H$6:$H$35,0)),ISNUMBER('空_生成'!J23),'空_生成'!J23&gt;=0,'空_生成'!J23&lt;='空_生成'!H23,MOD('空_生成'!J23,1)=0,OR('空_生成'!J23=0,'空_生成'!K23&lt;&gt;""),OR(AND('空_生成'!D23="廃棄端材",'空_生成'!L23="廃棄",'空_生成'!J23=0),AND('空_生成'!D23&lt;&gt;"廃棄端材",'空_生成'!L23="使用可")),OR('空_生成'!M23="理論",'空_生成'!M23="実測",'空_生成'!M23="対象外"),OR('空_生成'!M23&lt;&gt;"実測",AND(ISNUMBER('空_生成'!N23),'空_生成'!N23&gt;0)),'空_生成'!P23&lt;&gt;"",'空_生成'!Q23&lt;&gt;"",'空_生成'!R23&lt;&gt;"",'空_生成'!S23&lt;&gt;"",'空_生成'!T23&lt;&gt;"",OR('空_生成'!O23="kg",'空_生成'!O23="m3",'空_生成'!O23="m2",'空_生成'!O23="本",'空_生成'!O23="枚",AND('空_生成'!O23="対象外",'空_生成'!D23="廃棄端材")),OR(INDEX('空_原材'!$B$6:$B$35,MATCH('空_生成'!B23,'空_原材'!$H$6:$H$35,0))&lt;&gt;"鋼材",AND(ISNUMBER(INDEX('空_原材'!$N$6:$N$35,MATCH('空_生成'!B23,'空_原材'!$H$6:$H$35,0))),INDEX('空_原材'!$N$6:$N$35,MATCH('空_生成'!B23,'空_原材'!$H$6:$H$35,0))&gt;0))),"入力OK","要確認"),"要確認"))</x:f>
      </x:c>
      <x:c r="S23" s="4" t="str">
        <x:f>IF('空_生成'!A23="","",'空_生成'!G23*'空_生成'!H23)</x:f>
      </x:c>
      <x:c r="T23" s="4" t="str">
        <x:f>IF('空_生成'!A23="","",'空_生成'!J23)</x:f>
      </x:c>
    </x:row>
    <x:row r="24" ht="38" customHeight="1">
      <x:c r="A24" s="18" t="str">
        <x:f>IF('空_生成'!A24="","",'空_生成'!A24)</x:f>
      </x:c>
      <x:c r="B24" s="18" t="str">
        <x:f>IF('空_生成'!A24="","",IFERROR(INDEX('空_原材'!$A$6:$A$35,MATCH('空_生成'!B24,'空_原材'!$H$6:$H$35,0)),""))</x:f>
      </x:c>
      <x:c r="C24" s="18" t="str">
        <x:f>IF('空_生成'!A24="","",IFERROR(INDEX('空_原材'!$C$6:$C$35,MATCH('空_生成'!B24,'空_原材'!$H$6:$H$35,0)),""))</x:f>
      </x:c>
      <x:c r="D24" s="18" t="str">
        <x:f>IF('空_生成'!A24="","",IFERROR(INDEX('空_原材'!$D$6:$D$35,MATCH('空_生成'!B24,'空_原材'!$H$6:$H$35,0)),""))</x:f>
      </x:c>
      <x:c r="E24" s="18" t="str">
        <x:f>IF('空_生成'!A24="","",'空_生成'!E24&amp;"×"&amp;'空_生成'!F24&amp;"×"&amp;'空_生成'!G24)</x:f>
      </x:c>
      <x:c r="F24" s="18" t="str">
        <x:f>IF('空_生成'!A24="","",'空_生成'!B24)</x:f>
      </x:c>
      <x:c r="G24" s="18" t="str">
        <x:f>IF('空_生成'!A24="","",'空_生成'!C24)</x:f>
      </x:c>
      <x:c r="H24" s="18" t="str">
        <x:f>IF('空_生成'!A24="","",'空_生成'!D24)</x:f>
      </x:c>
      <x:c r="I24" s="18" t="str">
        <x:f>IF('空_生成'!A24="","",'空_生成'!H24)</x:f>
      </x:c>
      <x:c r="J24" s="18" t="str">
        <x:f>IF('空_生成'!A24="","",'空_生成'!I24)</x:f>
      </x:c>
      <x:c r="K24" s="18" t="str">
        <x:f>IF('空_生成'!A24="","",IF(OR('空_生成'!D24="再利用端材",'空_生成'!D24="廃棄端材"),E24,"対象外"))</x:f>
      </x:c>
      <x:c r="L24" s="24" t="str">
        <x:f>IF('空_生成'!A24="","",IFERROR(IF(AND(INDEX('空_原材'!$B$6:$B$35,MATCH('空_生成'!B24,'空_原材'!$H$6:$H$35,0))="鋼材",ISNUMBER(INDEX('空_原材'!$N$6:$N$35,MATCH('空_生成'!B24,'空_原材'!$H$6:$H$35,0))),INDEX('空_原材'!$N$6:$N$35,MATCH('空_生成'!B24,'空_原材'!$H$6:$H$35,0))&gt;0),'空_生成'!G24/'設定'!$B$6*'空_生成'!H24*INDEX('空_原材'!$N$6:$N$35,MATCH('空_生成'!B24,'空_原材'!$H$6:$H$35,0)),""),""))</x:f>
      </x:c>
      <x:c r="M24" s="24" t="str">
        <x:f>IF('空_生成'!A24="","",IF(ISNUMBER('空_生成'!N24),'空_生成'!N24,""))</x:f>
      </x:c>
      <x:c r="N24" s="28" t="str">
        <x:f>IF('空_生成'!A24="","",IFERROR(IF(INDEX('空_原材'!$B$6:$B$35,MATCH('空_生成'!B24,'空_原材'!$H$6:$H$35,0))="木材",'空_生成'!E24*'空_生成'!F24*'空_生成'!G24*'空_生成'!H24/'設定'!$B$6^3,""),""))</x:f>
      </x:c>
      <x:c r="O24" s="32" t="str">
        <x:f>IF('空_生成'!A24="","",IFERROR(IF(INDEX('空_原材'!$B$6:$B$35,MATCH('空_生成'!B24,'空_原材'!$H$6:$H$35,0))="建材",'空_生成'!F24*'空_生成'!G24*'空_生成'!H24/'設定'!$B$6^2,""),""))</x:f>
      </x:c>
      <x:c r="P24" s="18" t="str">
        <x:f>IF('空_生成'!A24="","",'空_生成'!O24)</x:f>
      </x:c>
      <x:c r="Q24" s="18" t="str">
        <x:f>IF('空_生成'!A24="","",IF(AND(R24="入力OK",'空_生成'!L24="使用可",OR('空_生成'!D24="加工品",'空_生成'!D24="再利用端材")),'空_生成'!H24-'空_生成'!J24,0))</x:f>
      </x:c>
      <x:c r="R24" s="18" t="str">
        <x:f>IF('空_生成'!A24="","",IFERROR(IF(AND(OR('空_生成'!N24="",AND(ISNUMBER('空_生成'!N24),'空_生成'!N24&gt;0)),COUNTIF('空_生成'!$A$6:$A$65,'空_生成'!A24)=1,COUNTIF('空_原材'!$H$6:$H$35,'空_生成'!B24)=1,'空_生成'!C24=INDEX('空_原材'!$I$6:$I$35,MATCH('空_生成'!B24,'空_原材'!$H$6:$H$35,0)),INDEX('空_原材'!$R$6:$R$35,MATCH('空_生成'!B24,'空_原材'!$H$6:$H$35,0))="確認済",OR('空_生成'!D24="加工品",'空_生成'!D24="再利用端材",'空_生成'!D24="廃棄端材"),COUNT('空_生成'!E24:'空_生成'!H24)=4,'空_生成'!E24&gt;0,'空_生成'!F24&gt;0,'空_生成'!G24&gt;0,'空_生成'!H24&gt;0,MOD('空_生成'!H24,1)=0,'空_生成'!E24=INDEX('空_原材'!$E$6:$E$35,MATCH('空_生成'!B24,'空_原材'!$H$6:$H$35,0)),'空_生成'!F24=INDEX('空_原材'!$F$6:$F$35,MATCH('空_生成'!B24,'空_原材'!$H$6:$H$35,0)),'空_生成'!I24=INDEX('空_原材'!$K$6:$K$35,MATCH('空_生成'!B24,'空_原材'!$H$6:$H$35,0)),ISNUMBER('空_生成'!J24),'空_生成'!J24&gt;=0,'空_生成'!J24&lt;='空_生成'!H24,MOD('空_生成'!J24,1)=0,OR('空_生成'!J24=0,'空_生成'!K24&lt;&gt;""),OR(AND('空_生成'!D24="廃棄端材",'空_生成'!L24="廃棄",'空_生成'!J24=0),AND('空_生成'!D24&lt;&gt;"廃棄端材",'空_生成'!L24="使用可")),OR('空_生成'!M24="理論",'空_生成'!M24="実測",'空_生成'!M24="対象外"),OR('空_生成'!M24&lt;&gt;"実測",AND(ISNUMBER('空_生成'!N24),'空_生成'!N24&gt;0)),'空_生成'!P24&lt;&gt;"",'空_生成'!Q24&lt;&gt;"",'空_生成'!R24&lt;&gt;"",'空_生成'!S24&lt;&gt;"",'空_生成'!T24&lt;&gt;"",OR('空_生成'!O24="kg",'空_生成'!O24="m3",'空_生成'!O24="m2",'空_生成'!O24="本",'空_生成'!O24="枚",AND('空_生成'!O24="対象外",'空_生成'!D24="廃棄端材")),OR(INDEX('空_原材'!$B$6:$B$35,MATCH('空_生成'!B24,'空_原材'!$H$6:$H$35,0))&lt;&gt;"鋼材",AND(ISNUMBER(INDEX('空_原材'!$N$6:$N$35,MATCH('空_生成'!B24,'空_原材'!$H$6:$H$35,0))),INDEX('空_原材'!$N$6:$N$35,MATCH('空_生成'!B24,'空_原材'!$H$6:$H$35,0))&gt;0))),"入力OK","要確認"),"要確認"))</x:f>
      </x:c>
      <x:c r="S24" s="18" t="str">
        <x:f>IF('空_生成'!A24="","",'空_生成'!G24*'空_生成'!H24)</x:f>
      </x:c>
      <x:c r="T24" s="18" t="str">
        <x:f>IF('空_生成'!A24="","",'空_生成'!J24)</x:f>
      </x:c>
    </x:row>
    <x:row r="25" ht="38" customHeight="1">
      <x:c r="A25" s="4" t="str">
        <x:f>IF('空_生成'!A25="","",'空_生成'!A25)</x:f>
      </x:c>
      <x:c r="B25" s="4" t="str">
        <x:f>IF('空_生成'!A25="","",IFERROR(INDEX('空_原材'!$A$6:$A$35,MATCH('空_生成'!B25,'空_原材'!$H$6:$H$35,0)),""))</x:f>
      </x:c>
      <x:c r="C25" s="4" t="str">
        <x:f>IF('空_生成'!A25="","",IFERROR(INDEX('空_原材'!$C$6:$C$35,MATCH('空_生成'!B25,'空_原材'!$H$6:$H$35,0)),""))</x:f>
      </x:c>
      <x:c r="D25" s="4" t="str">
        <x:f>IF('空_生成'!A25="","",IFERROR(INDEX('空_原材'!$D$6:$D$35,MATCH('空_生成'!B25,'空_原材'!$H$6:$H$35,0)),""))</x:f>
      </x:c>
      <x:c r="E25" s="4" t="str">
        <x:f>IF('空_生成'!A25="","",'空_生成'!E25&amp;"×"&amp;'空_生成'!F25&amp;"×"&amp;'空_生成'!G25)</x:f>
      </x:c>
      <x:c r="F25" s="4" t="str">
        <x:f>IF('空_生成'!A25="","",'空_生成'!B25)</x:f>
      </x:c>
      <x:c r="G25" s="4" t="str">
        <x:f>IF('空_生成'!A25="","",'空_生成'!C25)</x:f>
      </x:c>
      <x:c r="H25" s="4" t="str">
        <x:f>IF('空_生成'!A25="","",'空_生成'!D25)</x:f>
      </x:c>
      <x:c r="I25" s="4" t="str">
        <x:f>IF('空_生成'!A25="","",'空_生成'!H25)</x:f>
      </x:c>
      <x:c r="J25" s="4" t="str">
        <x:f>IF('空_生成'!A25="","",'空_生成'!I25)</x:f>
      </x:c>
      <x:c r="K25" s="4" t="str">
        <x:f>IF('空_生成'!A25="","",IF(OR('空_生成'!D25="再利用端材",'空_生成'!D25="廃棄端材"),E25,"対象外"))</x:f>
      </x:c>
      <x:c r="L25" s="25" t="str">
        <x:f>IF('空_生成'!A25="","",IFERROR(IF(AND(INDEX('空_原材'!$B$6:$B$35,MATCH('空_生成'!B25,'空_原材'!$H$6:$H$35,0))="鋼材",ISNUMBER(INDEX('空_原材'!$N$6:$N$35,MATCH('空_生成'!B25,'空_原材'!$H$6:$H$35,0))),INDEX('空_原材'!$N$6:$N$35,MATCH('空_生成'!B25,'空_原材'!$H$6:$H$35,0))&gt;0),'空_生成'!G25/'設定'!$B$6*'空_生成'!H25*INDEX('空_原材'!$N$6:$N$35,MATCH('空_生成'!B25,'空_原材'!$H$6:$H$35,0)),""),""))</x:f>
      </x:c>
      <x:c r="M25" s="25" t="str">
        <x:f>IF('空_生成'!A25="","",IF(ISNUMBER('空_生成'!N25),'空_生成'!N25,""))</x:f>
      </x:c>
      <x:c r="N25" s="29" t="str">
        <x:f>IF('空_生成'!A25="","",IFERROR(IF(INDEX('空_原材'!$B$6:$B$35,MATCH('空_生成'!B25,'空_原材'!$H$6:$H$35,0))="木材",'空_生成'!E25*'空_生成'!F25*'空_生成'!G25*'空_生成'!H25/'設定'!$B$6^3,""),""))</x:f>
      </x:c>
      <x:c r="O25" s="33" t="str">
        <x:f>IF('空_生成'!A25="","",IFERROR(IF(INDEX('空_原材'!$B$6:$B$35,MATCH('空_生成'!B25,'空_原材'!$H$6:$H$35,0))="建材",'空_生成'!F25*'空_生成'!G25*'空_生成'!H25/'設定'!$B$6^2,""),""))</x:f>
      </x:c>
      <x:c r="P25" s="4" t="str">
        <x:f>IF('空_生成'!A25="","",'空_生成'!O25)</x:f>
      </x:c>
      <x:c r="Q25" s="4" t="str">
        <x:f>IF('空_生成'!A25="","",IF(AND(R25="入力OK",'空_生成'!L25="使用可",OR('空_生成'!D25="加工品",'空_生成'!D25="再利用端材")),'空_生成'!H25-'空_生成'!J25,0))</x:f>
      </x:c>
      <x:c r="R25" s="4" t="str">
        <x:f>IF('空_生成'!A25="","",IFERROR(IF(AND(OR('空_生成'!N25="",AND(ISNUMBER('空_生成'!N25),'空_生成'!N25&gt;0)),COUNTIF('空_生成'!$A$6:$A$65,'空_生成'!A25)=1,COUNTIF('空_原材'!$H$6:$H$35,'空_生成'!B25)=1,'空_生成'!C25=INDEX('空_原材'!$I$6:$I$35,MATCH('空_生成'!B25,'空_原材'!$H$6:$H$35,0)),INDEX('空_原材'!$R$6:$R$35,MATCH('空_生成'!B25,'空_原材'!$H$6:$H$35,0))="確認済",OR('空_生成'!D25="加工品",'空_生成'!D25="再利用端材",'空_生成'!D25="廃棄端材"),COUNT('空_生成'!E25:'空_生成'!H25)=4,'空_生成'!E25&gt;0,'空_生成'!F25&gt;0,'空_生成'!G25&gt;0,'空_生成'!H25&gt;0,MOD('空_生成'!H25,1)=0,'空_生成'!E25=INDEX('空_原材'!$E$6:$E$35,MATCH('空_生成'!B25,'空_原材'!$H$6:$H$35,0)),'空_生成'!F25=INDEX('空_原材'!$F$6:$F$35,MATCH('空_生成'!B25,'空_原材'!$H$6:$H$35,0)),'空_生成'!I25=INDEX('空_原材'!$K$6:$K$35,MATCH('空_生成'!B25,'空_原材'!$H$6:$H$35,0)),ISNUMBER('空_生成'!J25),'空_生成'!J25&gt;=0,'空_生成'!J25&lt;='空_生成'!H25,MOD('空_生成'!J25,1)=0,OR('空_生成'!J25=0,'空_生成'!K25&lt;&gt;""),OR(AND('空_生成'!D25="廃棄端材",'空_生成'!L25="廃棄",'空_生成'!J25=0),AND('空_生成'!D25&lt;&gt;"廃棄端材",'空_生成'!L25="使用可")),OR('空_生成'!M25="理論",'空_生成'!M25="実測",'空_生成'!M25="対象外"),OR('空_生成'!M25&lt;&gt;"実測",AND(ISNUMBER('空_生成'!N25),'空_生成'!N25&gt;0)),'空_生成'!P25&lt;&gt;"",'空_生成'!Q25&lt;&gt;"",'空_生成'!R25&lt;&gt;"",'空_生成'!S25&lt;&gt;"",'空_生成'!T25&lt;&gt;"",OR('空_生成'!O25="kg",'空_生成'!O25="m3",'空_生成'!O25="m2",'空_生成'!O25="本",'空_生成'!O25="枚",AND('空_生成'!O25="対象外",'空_生成'!D25="廃棄端材")),OR(INDEX('空_原材'!$B$6:$B$35,MATCH('空_生成'!B25,'空_原材'!$H$6:$H$35,0))&lt;&gt;"鋼材",AND(ISNUMBER(INDEX('空_原材'!$N$6:$N$35,MATCH('空_生成'!B25,'空_原材'!$H$6:$H$35,0))),INDEX('空_原材'!$N$6:$N$35,MATCH('空_生成'!B25,'空_原材'!$H$6:$H$35,0))&gt;0))),"入力OK","要確認"),"要確認"))</x:f>
      </x:c>
      <x:c r="S25" s="4" t="str">
        <x:f>IF('空_生成'!A25="","",'空_生成'!G25*'空_生成'!H25)</x:f>
      </x:c>
      <x:c r="T25" s="4" t="str">
        <x:f>IF('空_生成'!A25="","",'空_生成'!J25)</x:f>
      </x:c>
    </x:row>
    <x:row r="26" ht="38" customHeight="1">
      <x:c r="A26" s="18" t="str">
        <x:f>IF('空_生成'!A26="","",'空_生成'!A26)</x:f>
      </x:c>
      <x:c r="B26" s="18" t="str">
        <x:f>IF('空_生成'!A26="","",IFERROR(INDEX('空_原材'!$A$6:$A$35,MATCH('空_生成'!B26,'空_原材'!$H$6:$H$35,0)),""))</x:f>
      </x:c>
      <x:c r="C26" s="18" t="str">
        <x:f>IF('空_生成'!A26="","",IFERROR(INDEX('空_原材'!$C$6:$C$35,MATCH('空_生成'!B26,'空_原材'!$H$6:$H$35,0)),""))</x:f>
      </x:c>
      <x:c r="D26" s="18" t="str">
        <x:f>IF('空_生成'!A26="","",IFERROR(INDEX('空_原材'!$D$6:$D$35,MATCH('空_生成'!B26,'空_原材'!$H$6:$H$35,0)),""))</x:f>
      </x:c>
      <x:c r="E26" s="18" t="str">
        <x:f>IF('空_生成'!A26="","",'空_生成'!E26&amp;"×"&amp;'空_生成'!F26&amp;"×"&amp;'空_生成'!G26)</x:f>
      </x:c>
      <x:c r="F26" s="18" t="str">
        <x:f>IF('空_生成'!A26="","",'空_生成'!B26)</x:f>
      </x:c>
      <x:c r="G26" s="18" t="str">
        <x:f>IF('空_生成'!A26="","",'空_生成'!C26)</x:f>
      </x:c>
      <x:c r="H26" s="18" t="str">
        <x:f>IF('空_生成'!A26="","",'空_生成'!D26)</x:f>
      </x:c>
      <x:c r="I26" s="18" t="str">
        <x:f>IF('空_生成'!A26="","",'空_生成'!H26)</x:f>
      </x:c>
      <x:c r="J26" s="18" t="str">
        <x:f>IF('空_生成'!A26="","",'空_生成'!I26)</x:f>
      </x:c>
      <x:c r="K26" s="18" t="str">
        <x:f>IF('空_生成'!A26="","",IF(OR('空_生成'!D26="再利用端材",'空_生成'!D26="廃棄端材"),E26,"対象外"))</x:f>
      </x:c>
      <x:c r="L26" s="24" t="str">
        <x:f>IF('空_生成'!A26="","",IFERROR(IF(AND(INDEX('空_原材'!$B$6:$B$35,MATCH('空_生成'!B26,'空_原材'!$H$6:$H$35,0))="鋼材",ISNUMBER(INDEX('空_原材'!$N$6:$N$35,MATCH('空_生成'!B26,'空_原材'!$H$6:$H$35,0))),INDEX('空_原材'!$N$6:$N$35,MATCH('空_生成'!B26,'空_原材'!$H$6:$H$35,0))&gt;0),'空_生成'!G26/'設定'!$B$6*'空_生成'!H26*INDEX('空_原材'!$N$6:$N$35,MATCH('空_生成'!B26,'空_原材'!$H$6:$H$35,0)),""),""))</x:f>
      </x:c>
      <x:c r="M26" s="24" t="str">
        <x:f>IF('空_生成'!A26="","",IF(ISNUMBER('空_生成'!N26),'空_生成'!N26,""))</x:f>
      </x:c>
      <x:c r="N26" s="28" t="str">
        <x:f>IF('空_生成'!A26="","",IFERROR(IF(INDEX('空_原材'!$B$6:$B$35,MATCH('空_生成'!B26,'空_原材'!$H$6:$H$35,0))="木材",'空_生成'!E26*'空_生成'!F26*'空_生成'!G26*'空_生成'!H26/'設定'!$B$6^3,""),""))</x:f>
      </x:c>
      <x:c r="O26" s="32" t="str">
        <x:f>IF('空_生成'!A26="","",IFERROR(IF(INDEX('空_原材'!$B$6:$B$35,MATCH('空_生成'!B26,'空_原材'!$H$6:$H$35,0))="建材",'空_生成'!F26*'空_生成'!G26*'空_生成'!H26/'設定'!$B$6^2,""),""))</x:f>
      </x:c>
      <x:c r="P26" s="18" t="str">
        <x:f>IF('空_生成'!A26="","",'空_生成'!O26)</x:f>
      </x:c>
      <x:c r="Q26" s="18" t="str">
        <x:f>IF('空_生成'!A26="","",IF(AND(R26="入力OK",'空_生成'!L26="使用可",OR('空_生成'!D26="加工品",'空_生成'!D26="再利用端材")),'空_生成'!H26-'空_生成'!J26,0))</x:f>
      </x:c>
      <x:c r="R26" s="18" t="str">
        <x:f>IF('空_生成'!A26="","",IFERROR(IF(AND(OR('空_生成'!N26="",AND(ISNUMBER('空_生成'!N26),'空_生成'!N26&gt;0)),COUNTIF('空_生成'!$A$6:$A$65,'空_生成'!A26)=1,COUNTIF('空_原材'!$H$6:$H$35,'空_生成'!B26)=1,'空_生成'!C26=INDEX('空_原材'!$I$6:$I$35,MATCH('空_生成'!B26,'空_原材'!$H$6:$H$35,0)),INDEX('空_原材'!$R$6:$R$35,MATCH('空_生成'!B26,'空_原材'!$H$6:$H$35,0))="確認済",OR('空_生成'!D26="加工品",'空_生成'!D26="再利用端材",'空_生成'!D26="廃棄端材"),COUNT('空_生成'!E26:'空_生成'!H26)=4,'空_生成'!E26&gt;0,'空_生成'!F26&gt;0,'空_生成'!G26&gt;0,'空_生成'!H26&gt;0,MOD('空_生成'!H26,1)=0,'空_生成'!E26=INDEX('空_原材'!$E$6:$E$35,MATCH('空_生成'!B26,'空_原材'!$H$6:$H$35,0)),'空_生成'!F26=INDEX('空_原材'!$F$6:$F$35,MATCH('空_生成'!B26,'空_原材'!$H$6:$H$35,0)),'空_生成'!I26=INDEX('空_原材'!$K$6:$K$35,MATCH('空_生成'!B26,'空_原材'!$H$6:$H$35,0)),ISNUMBER('空_生成'!J26),'空_生成'!J26&gt;=0,'空_生成'!J26&lt;='空_生成'!H26,MOD('空_生成'!J26,1)=0,OR('空_生成'!J26=0,'空_生成'!K26&lt;&gt;""),OR(AND('空_生成'!D26="廃棄端材",'空_生成'!L26="廃棄",'空_生成'!J26=0),AND('空_生成'!D26&lt;&gt;"廃棄端材",'空_生成'!L26="使用可")),OR('空_生成'!M26="理論",'空_生成'!M26="実測",'空_生成'!M26="対象外"),OR('空_生成'!M26&lt;&gt;"実測",AND(ISNUMBER('空_生成'!N26),'空_生成'!N26&gt;0)),'空_生成'!P26&lt;&gt;"",'空_生成'!Q26&lt;&gt;"",'空_生成'!R26&lt;&gt;"",'空_生成'!S26&lt;&gt;"",'空_生成'!T26&lt;&gt;"",OR('空_生成'!O26="kg",'空_生成'!O26="m3",'空_生成'!O26="m2",'空_生成'!O26="本",'空_生成'!O26="枚",AND('空_生成'!O26="対象外",'空_生成'!D26="廃棄端材")),OR(INDEX('空_原材'!$B$6:$B$35,MATCH('空_生成'!B26,'空_原材'!$H$6:$H$35,0))&lt;&gt;"鋼材",AND(ISNUMBER(INDEX('空_原材'!$N$6:$N$35,MATCH('空_生成'!B26,'空_原材'!$H$6:$H$35,0))),INDEX('空_原材'!$N$6:$N$35,MATCH('空_生成'!B26,'空_原材'!$H$6:$H$35,0))&gt;0))),"入力OK","要確認"),"要確認"))</x:f>
      </x:c>
      <x:c r="S26" s="18" t="str">
        <x:f>IF('空_生成'!A26="","",'空_生成'!G26*'空_生成'!H26)</x:f>
      </x:c>
      <x:c r="T26" s="18" t="str">
        <x:f>IF('空_生成'!A26="","",'空_生成'!J26)</x:f>
      </x:c>
    </x:row>
    <x:row r="27" ht="38" customHeight="1">
      <x:c r="A27" s="4" t="str">
        <x:f>IF('空_生成'!A27="","",'空_生成'!A27)</x:f>
      </x:c>
      <x:c r="B27" s="4" t="str">
        <x:f>IF('空_生成'!A27="","",IFERROR(INDEX('空_原材'!$A$6:$A$35,MATCH('空_生成'!B27,'空_原材'!$H$6:$H$35,0)),""))</x:f>
      </x:c>
      <x:c r="C27" s="4" t="str">
        <x:f>IF('空_生成'!A27="","",IFERROR(INDEX('空_原材'!$C$6:$C$35,MATCH('空_生成'!B27,'空_原材'!$H$6:$H$35,0)),""))</x:f>
      </x:c>
      <x:c r="D27" s="4" t="str">
        <x:f>IF('空_生成'!A27="","",IFERROR(INDEX('空_原材'!$D$6:$D$35,MATCH('空_生成'!B27,'空_原材'!$H$6:$H$35,0)),""))</x:f>
      </x:c>
      <x:c r="E27" s="4" t="str">
        <x:f>IF('空_生成'!A27="","",'空_生成'!E27&amp;"×"&amp;'空_生成'!F27&amp;"×"&amp;'空_生成'!G27)</x:f>
      </x:c>
      <x:c r="F27" s="4" t="str">
        <x:f>IF('空_生成'!A27="","",'空_生成'!B27)</x:f>
      </x:c>
      <x:c r="G27" s="4" t="str">
        <x:f>IF('空_生成'!A27="","",'空_生成'!C27)</x:f>
      </x:c>
      <x:c r="H27" s="4" t="str">
        <x:f>IF('空_生成'!A27="","",'空_生成'!D27)</x:f>
      </x:c>
      <x:c r="I27" s="4" t="str">
        <x:f>IF('空_生成'!A27="","",'空_生成'!H27)</x:f>
      </x:c>
      <x:c r="J27" s="4" t="str">
        <x:f>IF('空_生成'!A27="","",'空_生成'!I27)</x:f>
      </x:c>
      <x:c r="K27" s="4" t="str">
        <x:f>IF('空_生成'!A27="","",IF(OR('空_生成'!D27="再利用端材",'空_生成'!D27="廃棄端材"),E27,"対象外"))</x:f>
      </x:c>
      <x:c r="L27" s="25" t="str">
        <x:f>IF('空_生成'!A27="","",IFERROR(IF(AND(INDEX('空_原材'!$B$6:$B$35,MATCH('空_生成'!B27,'空_原材'!$H$6:$H$35,0))="鋼材",ISNUMBER(INDEX('空_原材'!$N$6:$N$35,MATCH('空_生成'!B27,'空_原材'!$H$6:$H$35,0))),INDEX('空_原材'!$N$6:$N$35,MATCH('空_生成'!B27,'空_原材'!$H$6:$H$35,0))&gt;0),'空_生成'!G27/'設定'!$B$6*'空_生成'!H27*INDEX('空_原材'!$N$6:$N$35,MATCH('空_生成'!B27,'空_原材'!$H$6:$H$35,0)),""),""))</x:f>
      </x:c>
      <x:c r="M27" s="25" t="str">
        <x:f>IF('空_生成'!A27="","",IF(ISNUMBER('空_生成'!N27),'空_生成'!N27,""))</x:f>
      </x:c>
      <x:c r="N27" s="29" t="str">
        <x:f>IF('空_生成'!A27="","",IFERROR(IF(INDEX('空_原材'!$B$6:$B$35,MATCH('空_生成'!B27,'空_原材'!$H$6:$H$35,0))="木材",'空_生成'!E27*'空_生成'!F27*'空_生成'!G27*'空_生成'!H27/'設定'!$B$6^3,""),""))</x:f>
      </x:c>
      <x:c r="O27" s="33" t="str">
        <x:f>IF('空_生成'!A27="","",IFERROR(IF(INDEX('空_原材'!$B$6:$B$35,MATCH('空_生成'!B27,'空_原材'!$H$6:$H$35,0))="建材",'空_生成'!F27*'空_生成'!G27*'空_生成'!H27/'設定'!$B$6^2,""),""))</x:f>
      </x:c>
      <x:c r="P27" s="4" t="str">
        <x:f>IF('空_生成'!A27="","",'空_生成'!O27)</x:f>
      </x:c>
      <x:c r="Q27" s="4" t="str">
        <x:f>IF('空_生成'!A27="","",IF(AND(R27="入力OK",'空_生成'!L27="使用可",OR('空_生成'!D27="加工品",'空_生成'!D27="再利用端材")),'空_生成'!H27-'空_生成'!J27,0))</x:f>
      </x:c>
      <x:c r="R27" s="4" t="str">
        <x:f>IF('空_生成'!A27="","",IFERROR(IF(AND(OR('空_生成'!N27="",AND(ISNUMBER('空_生成'!N27),'空_生成'!N27&gt;0)),COUNTIF('空_生成'!$A$6:$A$65,'空_生成'!A27)=1,COUNTIF('空_原材'!$H$6:$H$35,'空_生成'!B27)=1,'空_生成'!C27=INDEX('空_原材'!$I$6:$I$35,MATCH('空_生成'!B27,'空_原材'!$H$6:$H$35,0)),INDEX('空_原材'!$R$6:$R$35,MATCH('空_生成'!B27,'空_原材'!$H$6:$H$35,0))="確認済",OR('空_生成'!D27="加工品",'空_生成'!D27="再利用端材",'空_生成'!D27="廃棄端材"),COUNT('空_生成'!E27:'空_生成'!H27)=4,'空_生成'!E27&gt;0,'空_生成'!F27&gt;0,'空_生成'!G27&gt;0,'空_生成'!H27&gt;0,MOD('空_生成'!H27,1)=0,'空_生成'!E27=INDEX('空_原材'!$E$6:$E$35,MATCH('空_生成'!B27,'空_原材'!$H$6:$H$35,0)),'空_生成'!F27=INDEX('空_原材'!$F$6:$F$35,MATCH('空_生成'!B27,'空_原材'!$H$6:$H$35,0)),'空_生成'!I27=INDEX('空_原材'!$K$6:$K$35,MATCH('空_生成'!B27,'空_原材'!$H$6:$H$35,0)),ISNUMBER('空_生成'!J27),'空_生成'!J27&gt;=0,'空_生成'!J27&lt;='空_生成'!H27,MOD('空_生成'!J27,1)=0,OR('空_生成'!J27=0,'空_生成'!K27&lt;&gt;""),OR(AND('空_生成'!D27="廃棄端材",'空_生成'!L27="廃棄",'空_生成'!J27=0),AND('空_生成'!D27&lt;&gt;"廃棄端材",'空_生成'!L27="使用可")),OR('空_生成'!M27="理論",'空_生成'!M27="実測",'空_生成'!M27="対象外"),OR('空_生成'!M27&lt;&gt;"実測",AND(ISNUMBER('空_生成'!N27),'空_生成'!N27&gt;0)),'空_生成'!P27&lt;&gt;"",'空_生成'!Q27&lt;&gt;"",'空_生成'!R27&lt;&gt;"",'空_生成'!S27&lt;&gt;"",'空_生成'!T27&lt;&gt;"",OR('空_生成'!O27="kg",'空_生成'!O27="m3",'空_生成'!O27="m2",'空_生成'!O27="本",'空_生成'!O27="枚",AND('空_生成'!O27="対象外",'空_生成'!D27="廃棄端材")),OR(INDEX('空_原材'!$B$6:$B$35,MATCH('空_生成'!B27,'空_原材'!$H$6:$H$35,0))&lt;&gt;"鋼材",AND(ISNUMBER(INDEX('空_原材'!$N$6:$N$35,MATCH('空_生成'!B27,'空_原材'!$H$6:$H$35,0))),INDEX('空_原材'!$N$6:$N$35,MATCH('空_生成'!B27,'空_原材'!$H$6:$H$35,0))&gt;0))),"入力OK","要確認"),"要確認"))</x:f>
      </x:c>
      <x:c r="S27" s="4" t="str">
        <x:f>IF('空_生成'!A27="","",'空_生成'!G27*'空_生成'!H27)</x:f>
      </x:c>
      <x:c r="T27" s="4" t="str">
        <x:f>IF('空_生成'!A27="","",'空_生成'!J27)</x:f>
      </x:c>
    </x:row>
    <x:row r="28" ht="38" customHeight="1">
      <x:c r="A28" s="18" t="str">
        <x:f>IF('空_生成'!A28="","",'空_生成'!A28)</x:f>
      </x:c>
      <x:c r="B28" s="18" t="str">
        <x:f>IF('空_生成'!A28="","",IFERROR(INDEX('空_原材'!$A$6:$A$35,MATCH('空_生成'!B28,'空_原材'!$H$6:$H$35,0)),""))</x:f>
      </x:c>
      <x:c r="C28" s="18" t="str">
        <x:f>IF('空_生成'!A28="","",IFERROR(INDEX('空_原材'!$C$6:$C$35,MATCH('空_生成'!B28,'空_原材'!$H$6:$H$35,0)),""))</x:f>
      </x:c>
      <x:c r="D28" s="18" t="str">
        <x:f>IF('空_生成'!A28="","",IFERROR(INDEX('空_原材'!$D$6:$D$35,MATCH('空_生成'!B28,'空_原材'!$H$6:$H$35,0)),""))</x:f>
      </x:c>
      <x:c r="E28" s="18" t="str">
        <x:f>IF('空_生成'!A28="","",'空_生成'!E28&amp;"×"&amp;'空_生成'!F28&amp;"×"&amp;'空_生成'!G28)</x:f>
      </x:c>
      <x:c r="F28" s="18" t="str">
        <x:f>IF('空_生成'!A28="","",'空_生成'!B28)</x:f>
      </x:c>
      <x:c r="G28" s="18" t="str">
        <x:f>IF('空_生成'!A28="","",'空_生成'!C28)</x:f>
      </x:c>
      <x:c r="H28" s="18" t="str">
        <x:f>IF('空_生成'!A28="","",'空_生成'!D28)</x:f>
      </x:c>
      <x:c r="I28" s="18" t="str">
        <x:f>IF('空_生成'!A28="","",'空_生成'!H28)</x:f>
      </x:c>
      <x:c r="J28" s="18" t="str">
        <x:f>IF('空_生成'!A28="","",'空_生成'!I28)</x:f>
      </x:c>
      <x:c r="K28" s="18" t="str">
        <x:f>IF('空_生成'!A28="","",IF(OR('空_生成'!D28="再利用端材",'空_生成'!D28="廃棄端材"),E28,"対象外"))</x:f>
      </x:c>
      <x:c r="L28" s="24" t="str">
        <x:f>IF('空_生成'!A28="","",IFERROR(IF(AND(INDEX('空_原材'!$B$6:$B$35,MATCH('空_生成'!B28,'空_原材'!$H$6:$H$35,0))="鋼材",ISNUMBER(INDEX('空_原材'!$N$6:$N$35,MATCH('空_生成'!B28,'空_原材'!$H$6:$H$35,0))),INDEX('空_原材'!$N$6:$N$35,MATCH('空_生成'!B28,'空_原材'!$H$6:$H$35,0))&gt;0),'空_生成'!G28/'設定'!$B$6*'空_生成'!H28*INDEX('空_原材'!$N$6:$N$35,MATCH('空_生成'!B28,'空_原材'!$H$6:$H$35,0)),""),""))</x:f>
      </x:c>
      <x:c r="M28" s="24" t="str">
        <x:f>IF('空_生成'!A28="","",IF(ISNUMBER('空_生成'!N28),'空_生成'!N28,""))</x:f>
      </x:c>
      <x:c r="N28" s="28" t="str">
        <x:f>IF('空_生成'!A28="","",IFERROR(IF(INDEX('空_原材'!$B$6:$B$35,MATCH('空_生成'!B28,'空_原材'!$H$6:$H$35,0))="木材",'空_生成'!E28*'空_生成'!F28*'空_生成'!G28*'空_生成'!H28/'設定'!$B$6^3,""),""))</x:f>
      </x:c>
      <x:c r="O28" s="32" t="str">
        <x:f>IF('空_生成'!A28="","",IFERROR(IF(INDEX('空_原材'!$B$6:$B$35,MATCH('空_生成'!B28,'空_原材'!$H$6:$H$35,0))="建材",'空_生成'!F28*'空_生成'!G28*'空_生成'!H28/'設定'!$B$6^2,""),""))</x:f>
      </x:c>
      <x:c r="P28" s="18" t="str">
        <x:f>IF('空_生成'!A28="","",'空_生成'!O28)</x:f>
      </x:c>
      <x:c r="Q28" s="18" t="str">
        <x:f>IF('空_生成'!A28="","",IF(AND(R28="入力OK",'空_生成'!L28="使用可",OR('空_生成'!D28="加工品",'空_生成'!D28="再利用端材")),'空_生成'!H28-'空_生成'!J28,0))</x:f>
      </x:c>
      <x:c r="R28" s="18" t="str">
        <x:f>IF('空_生成'!A28="","",IFERROR(IF(AND(OR('空_生成'!N28="",AND(ISNUMBER('空_生成'!N28),'空_生成'!N28&gt;0)),COUNTIF('空_生成'!$A$6:$A$65,'空_生成'!A28)=1,COUNTIF('空_原材'!$H$6:$H$35,'空_生成'!B28)=1,'空_生成'!C28=INDEX('空_原材'!$I$6:$I$35,MATCH('空_生成'!B28,'空_原材'!$H$6:$H$35,0)),INDEX('空_原材'!$R$6:$R$35,MATCH('空_生成'!B28,'空_原材'!$H$6:$H$35,0))="確認済",OR('空_生成'!D28="加工品",'空_生成'!D28="再利用端材",'空_生成'!D28="廃棄端材"),COUNT('空_生成'!E28:'空_生成'!H28)=4,'空_生成'!E28&gt;0,'空_生成'!F28&gt;0,'空_生成'!G28&gt;0,'空_生成'!H28&gt;0,MOD('空_生成'!H28,1)=0,'空_生成'!E28=INDEX('空_原材'!$E$6:$E$35,MATCH('空_生成'!B28,'空_原材'!$H$6:$H$35,0)),'空_生成'!F28=INDEX('空_原材'!$F$6:$F$35,MATCH('空_生成'!B28,'空_原材'!$H$6:$H$35,0)),'空_生成'!I28=INDEX('空_原材'!$K$6:$K$35,MATCH('空_生成'!B28,'空_原材'!$H$6:$H$35,0)),ISNUMBER('空_生成'!J28),'空_生成'!J28&gt;=0,'空_生成'!J28&lt;='空_生成'!H28,MOD('空_生成'!J28,1)=0,OR('空_生成'!J28=0,'空_生成'!K28&lt;&gt;""),OR(AND('空_生成'!D28="廃棄端材",'空_生成'!L28="廃棄",'空_生成'!J28=0),AND('空_生成'!D28&lt;&gt;"廃棄端材",'空_生成'!L28="使用可")),OR('空_生成'!M28="理論",'空_生成'!M28="実測",'空_生成'!M28="対象外"),OR('空_生成'!M28&lt;&gt;"実測",AND(ISNUMBER('空_生成'!N28),'空_生成'!N28&gt;0)),'空_生成'!P28&lt;&gt;"",'空_生成'!Q28&lt;&gt;"",'空_生成'!R28&lt;&gt;"",'空_生成'!S28&lt;&gt;"",'空_生成'!T28&lt;&gt;"",OR('空_生成'!O28="kg",'空_生成'!O28="m3",'空_生成'!O28="m2",'空_生成'!O28="本",'空_生成'!O28="枚",AND('空_生成'!O28="対象外",'空_生成'!D28="廃棄端材")),OR(INDEX('空_原材'!$B$6:$B$35,MATCH('空_生成'!B28,'空_原材'!$H$6:$H$35,0))&lt;&gt;"鋼材",AND(ISNUMBER(INDEX('空_原材'!$N$6:$N$35,MATCH('空_生成'!B28,'空_原材'!$H$6:$H$35,0))),INDEX('空_原材'!$N$6:$N$35,MATCH('空_生成'!B28,'空_原材'!$H$6:$H$35,0))&gt;0))),"入力OK","要確認"),"要確認"))</x:f>
      </x:c>
      <x:c r="S28" s="18" t="str">
        <x:f>IF('空_生成'!A28="","",'空_生成'!G28*'空_生成'!H28)</x:f>
      </x:c>
      <x:c r="T28" s="18" t="str">
        <x:f>IF('空_生成'!A28="","",'空_生成'!J28)</x:f>
      </x:c>
    </x:row>
    <x:row r="29" ht="38" customHeight="1">
      <x:c r="A29" s="4" t="str">
        <x:f>IF('空_生成'!A29="","",'空_生成'!A29)</x:f>
      </x:c>
      <x:c r="B29" s="4" t="str">
        <x:f>IF('空_生成'!A29="","",IFERROR(INDEX('空_原材'!$A$6:$A$35,MATCH('空_生成'!B29,'空_原材'!$H$6:$H$35,0)),""))</x:f>
      </x:c>
      <x:c r="C29" s="4" t="str">
        <x:f>IF('空_生成'!A29="","",IFERROR(INDEX('空_原材'!$C$6:$C$35,MATCH('空_生成'!B29,'空_原材'!$H$6:$H$35,0)),""))</x:f>
      </x:c>
      <x:c r="D29" s="4" t="str">
        <x:f>IF('空_生成'!A29="","",IFERROR(INDEX('空_原材'!$D$6:$D$35,MATCH('空_生成'!B29,'空_原材'!$H$6:$H$35,0)),""))</x:f>
      </x:c>
      <x:c r="E29" s="4" t="str">
        <x:f>IF('空_生成'!A29="","",'空_生成'!E29&amp;"×"&amp;'空_生成'!F29&amp;"×"&amp;'空_生成'!G29)</x:f>
      </x:c>
      <x:c r="F29" s="4" t="str">
        <x:f>IF('空_生成'!A29="","",'空_生成'!B29)</x:f>
      </x:c>
      <x:c r="G29" s="4" t="str">
        <x:f>IF('空_生成'!A29="","",'空_生成'!C29)</x:f>
      </x:c>
      <x:c r="H29" s="4" t="str">
        <x:f>IF('空_生成'!A29="","",'空_生成'!D29)</x:f>
      </x:c>
      <x:c r="I29" s="4" t="str">
        <x:f>IF('空_生成'!A29="","",'空_生成'!H29)</x:f>
      </x:c>
      <x:c r="J29" s="4" t="str">
        <x:f>IF('空_生成'!A29="","",'空_生成'!I29)</x:f>
      </x:c>
      <x:c r="K29" s="4" t="str">
        <x:f>IF('空_生成'!A29="","",IF(OR('空_生成'!D29="再利用端材",'空_生成'!D29="廃棄端材"),E29,"対象外"))</x:f>
      </x:c>
      <x:c r="L29" s="25" t="str">
        <x:f>IF('空_生成'!A29="","",IFERROR(IF(AND(INDEX('空_原材'!$B$6:$B$35,MATCH('空_生成'!B29,'空_原材'!$H$6:$H$35,0))="鋼材",ISNUMBER(INDEX('空_原材'!$N$6:$N$35,MATCH('空_生成'!B29,'空_原材'!$H$6:$H$35,0))),INDEX('空_原材'!$N$6:$N$35,MATCH('空_生成'!B29,'空_原材'!$H$6:$H$35,0))&gt;0),'空_生成'!G29/'設定'!$B$6*'空_生成'!H29*INDEX('空_原材'!$N$6:$N$35,MATCH('空_生成'!B29,'空_原材'!$H$6:$H$35,0)),""),""))</x:f>
      </x:c>
      <x:c r="M29" s="25" t="str">
        <x:f>IF('空_生成'!A29="","",IF(ISNUMBER('空_生成'!N29),'空_生成'!N29,""))</x:f>
      </x:c>
      <x:c r="N29" s="29" t="str">
        <x:f>IF('空_生成'!A29="","",IFERROR(IF(INDEX('空_原材'!$B$6:$B$35,MATCH('空_生成'!B29,'空_原材'!$H$6:$H$35,0))="木材",'空_生成'!E29*'空_生成'!F29*'空_生成'!G29*'空_生成'!H29/'設定'!$B$6^3,""),""))</x:f>
      </x:c>
      <x:c r="O29" s="33" t="str">
        <x:f>IF('空_生成'!A29="","",IFERROR(IF(INDEX('空_原材'!$B$6:$B$35,MATCH('空_生成'!B29,'空_原材'!$H$6:$H$35,0))="建材",'空_生成'!F29*'空_生成'!G29*'空_生成'!H29/'設定'!$B$6^2,""),""))</x:f>
      </x:c>
      <x:c r="P29" s="4" t="str">
        <x:f>IF('空_生成'!A29="","",'空_生成'!O29)</x:f>
      </x:c>
      <x:c r="Q29" s="4" t="str">
        <x:f>IF('空_生成'!A29="","",IF(AND(R29="入力OK",'空_生成'!L29="使用可",OR('空_生成'!D29="加工品",'空_生成'!D29="再利用端材")),'空_生成'!H29-'空_生成'!J29,0))</x:f>
      </x:c>
      <x:c r="R29" s="4" t="str">
        <x:f>IF('空_生成'!A29="","",IFERROR(IF(AND(OR('空_生成'!N29="",AND(ISNUMBER('空_生成'!N29),'空_生成'!N29&gt;0)),COUNTIF('空_生成'!$A$6:$A$65,'空_生成'!A29)=1,COUNTIF('空_原材'!$H$6:$H$35,'空_生成'!B29)=1,'空_生成'!C29=INDEX('空_原材'!$I$6:$I$35,MATCH('空_生成'!B29,'空_原材'!$H$6:$H$35,0)),INDEX('空_原材'!$R$6:$R$35,MATCH('空_生成'!B29,'空_原材'!$H$6:$H$35,0))="確認済",OR('空_生成'!D29="加工品",'空_生成'!D29="再利用端材",'空_生成'!D29="廃棄端材"),COUNT('空_生成'!E29:'空_生成'!H29)=4,'空_生成'!E29&gt;0,'空_生成'!F29&gt;0,'空_生成'!G29&gt;0,'空_生成'!H29&gt;0,MOD('空_生成'!H29,1)=0,'空_生成'!E29=INDEX('空_原材'!$E$6:$E$35,MATCH('空_生成'!B29,'空_原材'!$H$6:$H$35,0)),'空_生成'!F29=INDEX('空_原材'!$F$6:$F$35,MATCH('空_生成'!B29,'空_原材'!$H$6:$H$35,0)),'空_生成'!I29=INDEX('空_原材'!$K$6:$K$35,MATCH('空_生成'!B29,'空_原材'!$H$6:$H$35,0)),ISNUMBER('空_生成'!J29),'空_生成'!J29&gt;=0,'空_生成'!J29&lt;='空_生成'!H29,MOD('空_生成'!J29,1)=0,OR('空_生成'!J29=0,'空_生成'!K29&lt;&gt;""),OR(AND('空_生成'!D29="廃棄端材",'空_生成'!L29="廃棄",'空_生成'!J29=0),AND('空_生成'!D29&lt;&gt;"廃棄端材",'空_生成'!L29="使用可")),OR('空_生成'!M29="理論",'空_生成'!M29="実測",'空_生成'!M29="対象外"),OR('空_生成'!M29&lt;&gt;"実測",AND(ISNUMBER('空_生成'!N29),'空_生成'!N29&gt;0)),'空_生成'!P29&lt;&gt;"",'空_生成'!Q29&lt;&gt;"",'空_生成'!R29&lt;&gt;"",'空_生成'!S29&lt;&gt;"",'空_生成'!T29&lt;&gt;"",OR('空_生成'!O29="kg",'空_生成'!O29="m3",'空_生成'!O29="m2",'空_生成'!O29="本",'空_生成'!O29="枚",AND('空_生成'!O29="対象外",'空_生成'!D29="廃棄端材")),OR(INDEX('空_原材'!$B$6:$B$35,MATCH('空_生成'!B29,'空_原材'!$H$6:$H$35,0))&lt;&gt;"鋼材",AND(ISNUMBER(INDEX('空_原材'!$N$6:$N$35,MATCH('空_生成'!B29,'空_原材'!$H$6:$H$35,0))),INDEX('空_原材'!$N$6:$N$35,MATCH('空_生成'!B29,'空_原材'!$H$6:$H$35,0))&gt;0))),"入力OK","要確認"),"要確認"))</x:f>
      </x:c>
      <x:c r="S29" s="4" t="str">
        <x:f>IF('空_生成'!A29="","",'空_生成'!G29*'空_生成'!H29)</x:f>
      </x:c>
      <x:c r="T29" s="4" t="str">
        <x:f>IF('空_生成'!A29="","",'空_生成'!J29)</x:f>
      </x:c>
    </x:row>
    <x:row r="30" ht="38" customHeight="1">
      <x:c r="A30" s="18" t="str">
        <x:f>IF('空_生成'!A30="","",'空_生成'!A30)</x:f>
      </x:c>
      <x:c r="B30" s="18" t="str">
        <x:f>IF('空_生成'!A30="","",IFERROR(INDEX('空_原材'!$A$6:$A$35,MATCH('空_生成'!B30,'空_原材'!$H$6:$H$35,0)),""))</x:f>
      </x:c>
      <x:c r="C30" s="18" t="str">
        <x:f>IF('空_生成'!A30="","",IFERROR(INDEX('空_原材'!$C$6:$C$35,MATCH('空_生成'!B30,'空_原材'!$H$6:$H$35,0)),""))</x:f>
      </x:c>
      <x:c r="D30" s="18" t="str">
        <x:f>IF('空_生成'!A30="","",IFERROR(INDEX('空_原材'!$D$6:$D$35,MATCH('空_生成'!B30,'空_原材'!$H$6:$H$35,0)),""))</x:f>
      </x:c>
      <x:c r="E30" s="18" t="str">
        <x:f>IF('空_生成'!A30="","",'空_生成'!E30&amp;"×"&amp;'空_生成'!F30&amp;"×"&amp;'空_生成'!G30)</x:f>
      </x:c>
      <x:c r="F30" s="18" t="str">
        <x:f>IF('空_生成'!A30="","",'空_生成'!B30)</x:f>
      </x:c>
      <x:c r="G30" s="18" t="str">
        <x:f>IF('空_生成'!A30="","",'空_生成'!C30)</x:f>
      </x:c>
      <x:c r="H30" s="18" t="str">
        <x:f>IF('空_生成'!A30="","",'空_生成'!D30)</x:f>
      </x:c>
      <x:c r="I30" s="18" t="str">
        <x:f>IF('空_生成'!A30="","",'空_生成'!H30)</x:f>
      </x:c>
      <x:c r="J30" s="18" t="str">
        <x:f>IF('空_生成'!A30="","",'空_生成'!I30)</x:f>
      </x:c>
      <x:c r="K30" s="18" t="str">
        <x:f>IF('空_生成'!A30="","",IF(OR('空_生成'!D30="再利用端材",'空_生成'!D30="廃棄端材"),E30,"対象外"))</x:f>
      </x:c>
      <x:c r="L30" s="24" t="str">
        <x:f>IF('空_生成'!A30="","",IFERROR(IF(AND(INDEX('空_原材'!$B$6:$B$35,MATCH('空_生成'!B30,'空_原材'!$H$6:$H$35,0))="鋼材",ISNUMBER(INDEX('空_原材'!$N$6:$N$35,MATCH('空_生成'!B30,'空_原材'!$H$6:$H$35,0))),INDEX('空_原材'!$N$6:$N$35,MATCH('空_生成'!B30,'空_原材'!$H$6:$H$35,0))&gt;0),'空_生成'!G30/'設定'!$B$6*'空_生成'!H30*INDEX('空_原材'!$N$6:$N$35,MATCH('空_生成'!B30,'空_原材'!$H$6:$H$35,0)),""),""))</x:f>
      </x:c>
      <x:c r="M30" s="24" t="str">
        <x:f>IF('空_生成'!A30="","",IF(ISNUMBER('空_生成'!N30),'空_生成'!N30,""))</x:f>
      </x:c>
      <x:c r="N30" s="28" t="str">
        <x:f>IF('空_生成'!A30="","",IFERROR(IF(INDEX('空_原材'!$B$6:$B$35,MATCH('空_生成'!B30,'空_原材'!$H$6:$H$35,0))="木材",'空_生成'!E30*'空_生成'!F30*'空_生成'!G30*'空_生成'!H30/'設定'!$B$6^3,""),""))</x:f>
      </x:c>
      <x:c r="O30" s="32" t="str">
        <x:f>IF('空_生成'!A30="","",IFERROR(IF(INDEX('空_原材'!$B$6:$B$35,MATCH('空_生成'!B30,'空_原材'!$H$6:$H$35,0))="建材",'空_生成'!F30*'空_生成'!G30*'空_生成'!H30/'設定'!$B$6^2,""),""))</x:f>
      </x:c>
      <x:c r="P30" s="18" t="str">
        <x:f>IF('空_生成'!A30="","",'空_生成'!O30)</x:f>
      </x:c>
      <x:c r="Q30" s="18" t="str">
        <x:f>IF('空_生成'!A30="","",IF(AND(R30="入力OK",'空_生成'!L30="使用可",OR('空_生成'!D30="加工品",'空_生成'!D30="再利用端材")),'空_生成'!H30-'空_生成'!J30,0))</x:f>
      </x:c>
      <x:c r="R30" s="18" t="str">
        <x:f>IF('空_生成'!A30="","",IFERROR(IF(AND(OR('空_生成'!N30="",AND(ISNUMBER('空_生成'!N30),'空_生成'!N30&gt;0)),COUNTIF('空_生成'!$A$6:$A$65,'空_生成'!A30)=1,COUNTIF('空_原材'!$H$6:$H$35,'空_生成'!B30)=1,'空_生成'!C30=INDEX('空_原材'!$I$6:$I$35,MATCH('空_生成'!B30,'空_原材'!$H$6:$H$35,0)),INDEX('空_原材'!$R$6:$R$35,MATCH('空_生成'!B30,'空_原材'!$H$6:$H$35,0))="確認済",OR('空_生成'!D30="加工品",'空_生成'!D30="再利用端材",'空_生成'!D30="廃棄端材"),COUNT('空_生成'!E30:'空_生成'!H30)=4,'空_生成'!E30&gt;0,'空_生成'!F30&gt;0,'空_生成'!G30&gt;0,'空_生成'!H30&gt;0,MOD('空_生成'!H30,1)=0,'空_生成'!E30=INDEX('空_原材'!$E$6:$E$35,MATCH('空_生成'!B30,'空_原材'!$H$6:$H$35,0)),'空_生成'!F30=INDEX('空_原材'!$F$6:$F$35,MATCH('空_生成'!B30,'空_原材'!$H$6:$H$35,0)),'空_生成'!I30=INDEX('空_原材'!$K$6:$K$35,MATCH('空_生成'!B30,'空_原材'!$H$6:$H$35,0)),ISNUMBER('空_生成'!J30),'空_生成'!J30&gt;=0,'空_生成'!J30&lt;='空_生成'!H30,MOD('空_生成'!J30,1)=0,OR('空_生成'!J30=0,'空_生成'!K30&lt;&gt;""),OR(AND('空_生成'!D30="廃棄端材",'空_生成'!L30="廃棄",'空_生成'!J30=0),AND('空_生成'!D30&lt;&gt;"廃棄端材",'空_生成'!L30="使用可")),OR('空_生成'!M30="理論",'空_生成'!M30="実測",'空_生成'!M30="対象外"),OR('空_生成'!M30&lt;&gt;"実測",AND(ISNUMBER('空_生成'!N30),'空_生成'!N30&gt;0)),'空_生成'!P30&lt;&gt;"",'空_生成'!Q30&lt;&gt;"",'空_生成'!R30&lt;&gt;"",'空_生成'!S30&lt;&gt;"",'空_生成'!T30&lt;&gt;"",OR('空_生成'!O30="kg",'空_生成'!O30="m3",'空_生成'!O30="m2",'空_生成'!O30="本",'空_生成'!O30="枚",AND('空_生成'!O30="対象外",'空_生成'!D30="廃棄端材")),OR(INDEX('空_原材'!$B$6:$B$35,MATCH('空_生成'!B30,'空_原材'!$H$6:$H$35,0))&lt;&gt;"鋼材",AND(ISNUMBER(INDEX('空_原材'!$N$6:$N$35,MATCH('空_生成'!B30,'空_原材'!$H$6:$H$35,0))),INDEX('空_原材'!$N$6:$N$35,MATCH('空_生成'!B30,'空_原材'!$H$6:$H$35,0))&gt;0))),"入力OK","要確認"),"要確認"))</x:f>
      </x:c>
      <x:c r="S30" s="18" t="str">
        <x:f>IF('空_生成'!A30="","",'空_生成'!G30*'空_生成'!H30)</x:f>
      </x:c>
      <x:c r="T30" s="18" t="str">
        <x:f>IF('空_生成'!A30="","",'空_生成'!J30)</x:f>
      </x:c>
    </x:row>
    <x:row r="31" ht="38" customHeight="1">
      <x:c r="A31" s="4" t="str">
        <x:f>IF('空_生成'!A31="","",'空_生成'!A31)</x:f>
      </x:c>
      <x:c r="B31" s="4" t="str">
        <x:f>IF('空_生成'!A31="","",IFERROR(INDEX('空_原材'!$A$6:$A$35,MATCH('空_生成'!B31,'空_原材'!$H$6:$H$35,0)),""))</x:f>
      </x:c>
      <x:c r="C31" s="4" t="str">
        <x:f>IF('空_生成'!A31="","",IFERROR(INDEX('空_原材'!$C$6:$C$35,MATCH('空_生成'!B31,'空_原材'!$H$6:$H$35,0)),""))</x:f>
      </x:c>
      <x:c r="D31" s="4" t="str">
        <x:f>IF('空_生成'!A31="","",IFERROR(INDEX('空_原材'!$D$6:$D$35,MATCH('空_生成'!B31,'空_原材'!$H$6:$H$35,0)),""))</x:f>
      </x:c>
      <x:c r="E31" s="4" t="str">
        <x:f>IF('空_生成'!A31="","",'空_生成'!E31&amp;"×"&amp;'空_生成'!F31&amp;"×"&amp;'空_生成'!G31)</x:f>
      </x:c>
      <x:c r="F31" s="4" t="str">
        <x:f>IF('空_生成'!A31="","",'空_生成'!B31)</x:f>
      </x:c>
      <x:c r="G31" s="4" t="str">
        <x:f>IF('空_生成'!A31="","",'空_生成'!C31)</x:f>
      </x:c>
      <x:c r="H31" s="4" t="str">
        <x:f>IF('空_生成'!A31="","",'空_生成'!D31)</x:f>
      </x:c>
      <x:c r="I31" s="4" t="str">
        <x:f>IF('空_生成'!A31="","",'空_生成'!H31)</x:f>
      </x:c>
      <x:c r="J31" s="4" t="str">
        <x:f>IF('空_生成'!A31="","",'空_生成'!I31)</x:f>
      </x:c>
      <x:c r="K31" s="4" t="str">
        <x:f>IF('空_生成'!A31="","",IF(OR('空_生成'!D31="再利用端材",'空_生成'!D31="廃棄端材"),E31,"対象外"))</x:f>
      </x:c>
      <x:c r="L31" s="25" t="str">
        <x:f>IF('空_生成'!A31="","",IFERROR(IF(AND(INDEX('空_原材'!$B$6:$B$35,MATCH('空_生成'!B31,'空_原材'!$H$6:$H$35,0))="鋼材",ISNUMBER(INDEX('空_原材'!$N$6:$N$35,MATCH('空_生成'!B31,'空_原材'!$H$6:$H$35,0))),INDEX('空_原材'!$N$6:$N$35,MATCH('空_生成'!B31,'空_原材'!$H$6:$H$35,0))&gt;0),'空_生成'!G31/'設定'!$B$6*'空_生成'!H31*INDEX('空_原材'!$N$6:$N$35,MATCH('空_生成'!B31,'空_原材'!$H$6:$H$35,0)),""),""))</x:f>
      </x:c>
      <x:c r="M31" s="25" t="str">
        <x:f>IF('空_生成'!A31="","",IF(ISNUMBER('空_生成'!N31),'空_生成'!N31,""))</x:f>
      </x:c>
      <x:c r="N31" s="29" t="str">
        <x:f>IF('空_生成'!A31="","",IFERROR(IF(INDEX('空_原材'!$B$6:$B$35,MATCH('空_生成'!B31,'空_原材'!$H$6:$H$35,0))="木材",'空_生成'!E31*'空_生成'!F31*'空_生成'!G31*'空_生成'!H31/'設定'!$B$6^3,""),""))</x:f>
      </x:c>
      <x:c r="O31" s="33" t="str">
        <x:f>IF('空_生成'!A31="","",IFERROR(IF(INDEX('空_原材'!$B$6:$B$35,MATCH('空_生成'!B31,'空_原材'!$H$6:$H$35,0))="建材",'空_生成'!F31*'空_生成'!G31*'空_生成'!H31/'設定'!$B$6^2,""),""))</x:f>
      </x:c>
      <x:c r="P31" s="4" t="str">
        <x:f>IF('空_生成'!A31="","",'空_生成'!O31)</x:f>
      </x:c>
      <x:c r="Q31" s="4" t="str">
        <x:f>IF('空_生成'!A31="","",IF(AND(R31="入力OK",'空_生成'!L31="使用可",OR('空_生成'!D31="加工品",'空_生成'!D31="再利用端材")),'空_生成'!H31-'空_生成'!J31,0))</x:f>
      </x:c>
      <x:c r="R31" s="4" t="str">
        <x:f>IF('空_生成'!A31="","",IFERROR(IF(AND(OR('空_生成'!N31="",AND(ISNUMBER('空_生成'!N31),'空_生成'!N31&gt;0)),COUNTIF('空_生成'!$A$6:$A$65,'空_生成'!A31)=1,COUNTIF('空_原材'!$H$6:$H$35,'空_生成'!B31)=1,'空_生成'!C31=INDEX('空_原材'!$I$6:$I$35,MATCH('空_生成'!B31,'空_原材'!$H$6:$H$35,0)),INDEX('空_原材'!$R$6:$R$35,MATCH('空_生成'!B31,'空_原材'!$H$6:$H$35,0))="確認済",OR('空_生成'!D31="加工品",'空_生成'!D31="再利用端材",'空_生成'!D31="廃棄端材"),COUNT('空_生成'!E31:'空_生成'!H31)=4,'空_生成'!E31&gt;0,'空_生成'!F31&gt;0,'空_生成'!G31&gt;0,'空_生成'!H31&gt;0,MOD('空_生成'!H31,1)=0,'空_生成'!E31=INDEX('空_原材'!$E$6:$E$35,MATCH('空_生成'!B31,'空_原材'!$H$6:$H$35,0)),'空_生成'!F31=INDEX('空_原材'!$F$6:$F$35,MATCH('空_生成'!B31,'空_原材'!$H$6:$H$35,0)),'空_生成'!I31=INDEX('空_原材'!$K$6:$K$35,MATCH('空_生成'!B31,'空_原材'!$H$6:$H$35,0)),ISNUMBER('空_生成'!J31),'空_生成'!J31&gt;=0,'空_生成'!J31&lt;='空_生成'!H31,MOD('空_生成'!J31,1)=0,OR('空_生成'!J31=0,'空_生成'!K31&lt;&gt;""),OR(AND('空_生成'!D31="廃棄端材",'空_生成'!L31="廃棄",'空_生成'!J31=0),AND('空_生成'!D31&lt;&gt;"廃棄端材",'空_生成'!L31="使用可")),OR('空_生成'!M31="理論",'空_生成'!M31="実測",'空_生成'!M31="対象外"),OR('空_生成'!M31&lt;&gt;"実測",AND(ISNUMBER('空_生成'!N31),'空_生成'!N31&gt;0)),'空_生成'!P31&lt;&gt;"",'空_生成'!Q31&lt;&gt;"",'空_生成'!R31&lt;&gt;"",'空_生成'!S31&lt;&gt;"",'空_生成'!T31&lt;&gt;"",OR('空_生成'!O31="kg",'空_生成'!O31="m3",'空_生成'!O31="m2",'空_生成'!O31="本",'空_生成'!O31="枚",AND('空_生成'!O31="対象外",'空_生成'!D31="廃棄端材")),OR(INDEX('空_原材'!$B$6:$B$35,MATCH('空_生成'!B31,'空_原材'!$H$6:$H$35,0))&lt;&gt;"鋼材",AND(ISNUMBER(INDEX('空_原材'!$N$6:$N$35,MATCH('空_生成'!B31,'空_原材'!$H$6:$H$35,0))),INDEX('空_原材'!$N$6:$N$35,MATCH('空_生成'!B31,'空_原材'!$H$6:$H$35,0))&gt;0))),"入力OK","要確認"),"要確認"))</x:f>
      </x:c>
      <x:c r="S31" s="4" t="str">
        <x:f>IF('空_生成'!A31="","",'空_生成'!G31*'空_生成'!H31)</x:f>
      </x:c>
      <x:c r="T31" s="4" t="str">
        <x:f>IF('空_生成'!A31="","",'空_生成'!J31)</x:f>
      </x:c>
    </x:row>
    <x:row r="32" ht="38" customHeight="1">
      <x:c r="A32" s="18" t="str">
        <x:f>IF('空_生成'!A32="","",'空_生成'!A32)</x:f>
      </x:c>
      <x:c r="B32" s="18" t="str">
        <x:f>IF('空_生成'!A32="","",IFERROR(INDEX('空_原材'!$A$6:$A$35,MATCH('空_生成'!B32,'空_原材'!$H$6:$H$35,0)),""))</x:f>
      </x:c>
      <x:c r="C32" s="18" t="str">
        <x:f>IF('空_生成'!A32="","",IFERROR(INDEX('空_原材'!$C$6:$C$35,MATCH('空_生成'!B32,'空_原材'!$H$6:$H$35,0)),""))</x:f>
      </x:c>
      <x:c r="D32" s="18" t="str">
        <x:f>IF('空_生成'!A32="","",IFERROR(INDEX('空_原材'!$D$6:$D$35,MATCH('空_生成'!B32,'空_原材'!$H$6:$H$35,0)),""))</x:f>
      </x:c>
      <x:c r="E32" s="18" t="str">
        <x:f>IF('空_生成'!A32="","",'空_生成'!E32&amp;"×"&amp;'空_生成'!F32&amp;"×"&amp;'空_生成'!G32)</x:f>
      </x:c>
      <x:c r="F32" s="18" t="str">
        <x:f>IF('空_生成'!A32="","",'空_生成'!B32)</x:f>
      </x:c>
      <x:c r="G32" s="18" t="str">
        <x:f>IF('空_生成'!A32="","",'空_生成'!C32)</x:f>
      </x:c>
      <x:c r="H32" s="18" t="str">
        <x:f>IF('空_生成'!A32="","",'空_生成'!D32)</x:f>
      </x:c>
      <x:c r="I32" s="18" t="str">
        <x:f>IF('空_生成'!A32="","",'空_生成'!H32)</x:f>
      </x:c>
      <x:c r="J32" s="18" t="str">
        <x:f>IF('空_生成'!A32="","",'空_生成'!I32)</x:f>
      </x:c>
      <x:c r="K32" s="18" t="str">
        <x:f>IF('空_生成'!A32="","",IF(OR('空_生成'!D32="再利用端材",'空_生成'!D32="廃棄端材"),E32,"対象外"))</x:f>
      </x:c>
      <x:c r="L32" s="24" t="str">
        <x:f>IF('空_生成'!A32="","",IFERROR(IF(AND(INDEX('空_原材'!$B$6:$B$35,MATCH('空_生成'!B32,'空_原材'!$H$6:$H$35,0))="鋼材",ISNUMBER(INDEX('空_原材'!$N$6:$N$35,MATCH('空_生成'!B32,'空_原材'!$H$6:$H$35,0))),INDEX('空_原材'!$N$6:$N$35,MATCH('空_生成'!B32,'空_原材'!$H$6:$H$35,0))&gt;0),'空_生成'!G32/'設定'!$B$6*'空_生成'!H32*INDEX('空_原材'!$N$6:$N$35,MATCH('空_生成'!B32,'空_原材'!$H$6:$H$35,0)),""),""))</x:f>
      </x:c>
      <x:c r="M32" s="24" t="str">
        <x:f>IF('空_生成'!A32="","",IF(ISNUMBER('空_生成'!N32),'空_生成'!N32,""))</x:f>
      </x:c>
      <x:c r="N32" s="28" t="str">
        <x:f>IF('空_生成'!A32="","",IFERROR(IF(INDEX('空_原材'!$B$6:$B$35,MATCH('空_生成'!B32,'空_原材'!$H$6:$H$35,0))="木材",'空_生成'!E32*'空_生成'!F32*'空_生成'!G32*'空_生成'!H32/'設定'!$B$6^3,""),""))</x:f>
      </x:c>
      <x:c r="O32" s="32" t="str">
        <x:f>IF('空_生成'!A32="","",IFERROR(IF(INDEX('空_原材'!$B$6:$B$35,MATCH('空_生成'!B32,'空_原材'!$H$6:$H$35,0))="建材",'空_生成'!F32*'空_生成'!G32*'空_生成'!H32/'設定'!$B$6^2,""),""))</x:f>
      </x:c>
      <x:c r="P32" s="18" t="str">
        <x:f>IF('空_生成'!A32="","",'空_生成'!O32)</x:f>
      </x:c>
      <x:c r="Q32" s="18" t="str">
        <x:f>IF('空_生成'!A32="","",IF(AND(R32="入力OK",'空_生成'!L32="使用可",OR('空_生成'!D32="加工品",'空_生成'!D32="再利用端材")),'空_生成'!H32-'空_生成'!J32,0))</x:f>
      </x:c>
      <x:c r="R32" s="18" t="str">
        <x:f>IF('空_生成'!A32="","",IFERROR(IF(AND(OR('空_生成'!N32="",AND(ISNUMBER('空_生成'!N32),'空_生成'!N32&gt;0)),COUNTIF('空_生成'!$A$6:$A$65,'空_生成'!A32)=1,COUNTIF('空_原材'!$H$6:$H$35,'空_生成'!B32)=1,'空_生成'!C32=INDEX('空_原材'!$I$6:$I$35,MATCH('空_生成'!B32,'空_原材'!$H$6:$H$35,0)),INDEX('空_原材'!$R$6:$R$35,MATCH('空_生成'!B32,'空_原材'!$H$6:$H$35,0))="確認済",OR('空_生成'!D32="加工品",'空_生成'!D32="再利用端材",'空_生成'!D32="廃棄端材"),COUNT('空_生成'!E32:'空_生成'!H32)=4,'空_生成'!E32&gt;0,'空_生成'!F32&gt;0,'空_生成'!G32&gt;0,'空_生成'!H32&gt;0,MOD('空_生成'!H32,1)=0,'空_生成'!E32=INDEX('空_原材'!$E$6:$E$35,MATCH('空_生成'!B32,'空_原材'!$H$6:$H$35,0)),'空_生成'!F32=INDEX('空_原材'!$F$6:$F$35,MATCH('空_生成'!B32,'空_原材'!$H$6:$H$35,0)),'空_生成'!I32=INDEX('空_原材'!$K$6:$K$35,MATCH('空_生成'!B32,'空_原材'!$H$6:$H$35,0)),ISNUMBER('空_生成'!J32),'空_生成'!J32&gt;=0,'空_生成'!J32&lt;='空_生成'!H32,MOD('空_生成'!J32,1)=0,OR('空_生成'!J32=0,'空_生成'!K32&lt;&gt;""),OR(AND('空_生成'!D32="廃棄端材",'空_生成'!L32="廃棄",'空_生成'!J32=0),AND('空_生成'!D32&lt;&gt;"廃棄端材",'空_生成'!L32="使用可")),OR('空_生成'!M32="理論",'空_生成'!M32="実測",'空_生成'!M32="対象外"),OR('空_生成'!M32&lt;&gt;"実測",AND(ISNUMBER('空_生成'!N32),'空_生成'!N32&gt;0)),'空_生成'!P32&lt;&gt;"",'空_生成'!Q32&lt;&gt;"",'空_生成'!R32&lt;&gt;"",'空_生成'!S32&lt;&gt;"",'空_生成'!T32&lt;&gt;"",OR('空_生成'!O32="kg",'空_生成'!O32="m3",'空_生成'!O32="m2",'空_生成'!O32="本",'空_生成'!O32="枚",AND('空_生成'!O32="対象外",'空_生成'!D32="廃棄端材")),OR(INDEX('空_原材'!$B$6:$B$35,MATCH('空_生成'!B32,'空_原材'!$H$6:$H$35,0))&lt;&gt;"鋼材",AND(ISNUMBER(INDEX('空_原材'!$N$6:$N$35,MATCH('空_生成'!B32,'空_原材'!$H$6:$H$35,0))),INDEX('空_原材'!$N$6:$N$35,MATCH('空_生成'!B32,'空_原材'!$H$6:$H$35,0))&gt;0))),"入力OK","要確認"),"要確認"))</x:f>
      </x:c>
      <x:c r="S32" s="18" t="str">
        <x:f>IF('空_生成'!A32="","",'空_生成'!G32*'空_生成'!H32)</x:f>
      </x:c>
      <x:c r="T32" s="18" t="str">
        <x:f>IF('空_生成'!A32="","",'空_生成'!J32)</x:f>
      </x:c>
    </x:row>
    <x:row r="33" ht="38" customHeight="1">
      <x:c r="A33" s="4" t="str">
        <x:f>IF('空_生成'!A33="","",'空_生成'!A33)</x:f>
      </x:c>
      <x:c r="B33" s="4" t="str">
        <x:f>IF('空_生成'!A33="","",IFERROR(INDEX('空_原材'!$A$6:$A$35,MATCH('空_生成'!B33,'空_原材'!$H$6:$H$35,0)),""))</x:f>
      </x:c>
      <x:c r="C33" s="4" t="str">
        <x:f>IF('空_生成'!A33="","",IFERROR(INDEX('空_原材'!$C$6:$C$35,MATCH('空_生成'!B33,'空_原材'!$H$6:$H$35,0)),""))</x:f>
      </x:c>
      <x:c r="D33" s="4" t="str">
        <x:f>IF('空_生成'!A33="","",IFERROR(INDEX('空_原材'!$D$6:$D$35,MATCH('空_生成'!B33,'空_原材'!$H$6:$H$35,0)),""))</x:f>
      </x:c>
      <x:c r="E33" s="4" t="str">
        <x:f>IF('空_生成'!A33="","",'空_生成'!E33&amp;"×"&amp;'空_生成'!F33&amp;"×"&amp;'空_生成'!G33)</x:f>
      </x:c>
      <x:c r="F33" s="4" t="str">
        <x:f>IF('空_生成'!A33="","",'空_生成'!B33)</x:f>
      </x:c>
      <x:c r="G33" s="4" t="str">
        <x:f>IF('空_生成'!A33="","",'空_生成'!C33)</x:f>
      </x:c>
      <x:c r="H33" s="4" t="str">
        <x:f>IF('空_生成'!A33="","",'空_生成'!D33)</x:f>
      </x:c>
      <x:c r="I33" s="4" t="str">
        <x:f>IF('空_生成'!A33="","",'空_生成'!H33)</x:f>
      </x:c>
      <x:c r="J33" s="4" t="str">
        <x:f>IF('空_生成'!A33="","",'空_生成'!I33)</x:f>
      </x:c>
      <x:c r="K33" s="4" t="str">
        <x:f>IF('空_生成'!A33="","",IF(OR('空_生成'!D33="再利用端材",'空_生成'!D33="廃棄端材"),E33,"対象外"))</x:f>
      </x:c>
      <x:c r="L33" s="25" t="str">
        <x:f>IF('空_生成'!A33="","",IFERROR(IF(AND(INDEX('空_原材'!$B$6:$B$35,MATCH('空_生成'!B33,'空_原材'!$H$6:$H$35,0))="鋼材",ISNUMBER(INDEX('空_原材'!$N$6:$N$35,MATCH('空_生成'!B33,'空_原材'!$H$6:$H$35,0))),INDEX('空_原材'!$N$6:$N$35,MATCH('空_生成'!B33,'空_原材'!$H$6:$H$35,0))&gt;0),'空_生成'!G33/'設定'!$B$6*'空_生成'!H33*INDEX('空_原材'!$N$6:$N$35,MATCH('空_生成'!B33,'空_原材'!$H$6:$H$35,0)),""),""))</x:f>
      </x:c>
      <x:c r="M33" s="25" t="str">
        <x:f>IF('空_生成'!A33="","",IF(ISNUMBER('空_生成'!N33),'空_生成'!N33,""))</x:f>
      </x:c>
      <x:c r="N33" s="29" t="str">
        <x:f>IF('空_生成'!A33="","",IFERROR(IF(INDEX('空_原材'!$B$6:$B$35,MATCH('空_生成'!B33,'空_原材'!$H$6:$H$35,0))="木材",'空_生成'!E33*'空_生成'!F33*'空_生成'!G33*'空_生成'!H33/'設定'!$B$6^3,""),""))</x:f>
      </x:c>
      <x:c r="O33" s="33" t="str">
        <x:f>IF('空_生成'!A33="","",IFERROR(IF(INDEX('空_原材'!$B$6:$B$35,MATCH('空_生成'!B33,'空_原材'!$H$6:$H$35,0))="建材",'空_生成'!F33*'空_生成'!G33*'空_生成'!H33/'設定'!$B$6^2,""),""))</x:f>
      </x:c>
      <x:c r="P33" s="4" t="str">
        <x:f>IF('空_生成'!A33="","",'空_生成'!O33)</x:f>
      </x:c>
      <x:c r="Q33" s="4" t="str">
        <x:f>IF('空_生成'!A33="","",IF(AND(R33="入力OK",'空_生成'!L33="使用可",OR('空_生成'!D33="加工品",'空_生成'!D33="再利用端材")),'空_生成'!H33-'空_生成'!J33,0))</x:f>
      </x:c>
      <x:c r="R33" s="4" t="str">
        <x:f>IF('空_生成'!A33="","",IFERROR(IF(AND(OR('空_生成'!N33="",AND(ISNUMBER('空_生成'!N33),'空_生成'!N33&gt;0)),COUNTIF('空_生成'!$A$6:$A$65,'空_生成'!A33)=1,COUNTIF('空_原材'!$H$6:$H$35,'空_生成'!B33)=1,'空_生成'!C33=INDEX('空_原材'!$I$6:$I$35,MATCH('空_生成'!B33,'空_原材'!$H$6:$H$35,0)),INDEX('空_原材'!$R$6:$R$35,MATCH('空_生成'!B33,'空_原材'!$H$6:$H$35,0))="確認済",OR('空_生成'!D33="加工品",'空_生成'!D33="再利用端材",'空_生成'!D33="廃棄端材"),COUNT('空_生成'!E33:'空_生成'!H33)=4,'空_生成'!E33&gt;0,'空_生成'!F33&gt;0,'空_生成'!G33&gt;0,'空_生成'!H33&gt;0,MOD('空_生成'!H33,1)=0,'空_生成'!E33=INDEX('空_原材'!$E$6:$E$35,MATCH('空_生成'!B33,'空_原材'!$H$6:$H$35,0)),'空_生成'!F33=INDEX('空_原材'!$F$6:$F$35,MATCH('空_生成'!B33,'空_原材'!$H$6:$H$35,0)),'空_生成'!I33=INDEX('空_原材'!$K$6:$K$35,MATCH('空_生成'!B33,'空_原材'!$H$6:$H$35,0)),ISNUMBER('空_生成'!J33),'空_生成'!J33&gt;=0,'空_生成'!J33&lt;='空_生成'!H33,MOD('空_生成'!J33,1)=0,OR('空_生成'!J33=0,'空_生成'!K33&lt;&gt;""),OR(AND('空_生成'!D33="廃棄端材",'空_生成'!L33="廃棄",'空_生成'!J33=0),AND('空_生成'!D33&lt;&gt;"廃棄端材",'空_生成'!L33="使用可")),OR('空_生成'!M33="理論",'空_生成'!M33="実測",'空_生成'!M33="対象外"),OR('空_生成'!M33&lt;&gt;"実測",AND(ISNUMBER('空_生成'!N33),'空_生成'!N33&gt;0)),'空_生成'!P33&lt;&gt;"",'空_生成'!Q33&lt;&gt;"",'空_生成'!R33&lt;&gt;"",'空_生成'!S33&lt;&gt;"",'空_生成'!T33&lt;&gt;"",OR('空_生成'!O33="kg",'空_生成'!O33="m3",'空_生成'!O33="m2",'空_生成'!O33="本",'空_生成'!O33="枚",AND('空_生成'!O33="対象外",'空_生成'!D33="廃棄端材")),OR(INDEX('空_原材'!$B$6:$B$35,MATCH('空_生成'!B33,'空_原材'!$H$6:$H$35,0))&lt;&gt;"鋼材",AND(ISNUMBER(INDEX('空_原材'!$N$6:$N$35,MATCH('空_生成'!B33,'空_原材'!$H$6:$H$35,0))),INDEX('空_原材'!$N$6:$N$35,MATCH('空_生成'!B33,'空_原材'!$H$6:$H$35,0))&gt;0))),"入力OK","要確認"),"要確認"))</x:f>
      </x:c>
      <x:c r="S33" s="4" t="str">
        <x:f>IF('空_生成'!A33="","",'空_生成'!G33*'空_生成'!H33)</x:f>
      </x:c>
      <x:c r="T33" s="4" t="str">
        <x:f>IF('空_生成'!A33="","",'空_生成'!J33)</x:f>
      </x:c>
    </x:row>
    <x:row r="34" ht="38" customHeight="1">
      <x:c r="A34" s="18" t="str">
        <x:f>IF('空_生成'!A34="","",'空_生成'!A34)</x:f>
      </x:c>
      <x:c r="B34" s="18" t="str">
        <x:f>IF('空_生成'!A34="","",IFERROR(INDEX('空_原材'!$A$6:$A$35,MATCH('空_生成'!B34,'空_原材'!$H$6:$H$35,0)),""))</x:f>
      </x:c>
      <x:c r="C34" s="18" t="str">
        <x:f>IF('空_生成'!A34="","",IFERROR(INDEX('空_原材'!$C$6:$C$35,MATCH('空_生成'!B34,'空_原材'!$H$6:$H$35,0)),""))</x:f>
      </x:c>
      <x:c r="D34" s="18" t="str">
        <x:f>IF('空_生成'!A34="","",IFERROR(INDEX('空_原材'!$D$6:$D$35,MATCH('空_生成'!B34,'空_原材'!$H$6:$H$35,0)),""))</x:f>
      </x:c>
      <x:c r="E34" s="18" t="str">
        <x:f>IF('空_生成'!A34="","",'空_生成'!E34&amp;"×"&amp;'空_生成'!F34&amp;"×"&amp;'空_生成'!G34)</x:f>
      </x:c>
      <x:c r="F34" s="18" t="str">
        <x:f>IF('空_生成'!A34="","",'空_生成'!B34)</x:f>
      </x:c>
      <x:c r="G34" s="18" t="str">
        <x:f>IF('空_生成'!A34="","",'空_生成'!C34)</x:f>
      </x:c>
      <x:c r="H34" s="18" t="str">
        <x:f>IF('空_生成'!A34="","",'空_生成'!D34)</x:f>
      </x:c>
      <x:c r="I34" s="18" t="str">
        <x:f>IF('空_生成'!A34="","",'空_生成'!H34)</x:f>
      </x:c>
      <x:c r="J34" s="18" t="str">
        <x:f>IF('空_生成'!A34="","",'空_生成'!I34)</x:f>
      </x:c>
      <x:c r="K34" s="18" t="str">
        <x:f>IF('空_生成'!A34="","",IF(OR('空_生成'!D34="再利用端材",'空_生成'!D34="廃棄端材"),E34,"対象外"))</x:f>
      </x:c>
      <x:c r="L34" s="24" t="str">
        <x:f>IF('空_生成'!A34="","",IFERROR(IF(AND(INDEX('空_原材'!$B$6:$B$35,MATCH('空_生成'!B34,'空_原材'!$H$6:$H$35,0))="鋼材",ISNUMBER(INDEX('空_原材'!$N$6:$N$35,MATCH('空_生成'!B34,'空_原材'!$H$6:$H$35,0))),INDEX('空_原材'!$N$6:$N$35,MATCH('空_生成'!B34,'空_原材'!$H$6:$H$35,0))&gt;0),'空_生成'!G34/'設定'!$B$6*'空_生成'!H34*INDEX('空_原材'!$N$6:$N$35,MATCH('空_生成'!B34,'空_原材'!$H$6:$H$35,0)),""),""))</x:f>
      </x:c>
      <x:c r="M34" s="24" t="str">
        <x:f>IF('空_生成'!A34="","",IF(ISNUMBER('空_生成'!N34),'空_生成'!N34,""))</x:f>
      </x:c>
      <x:c r="N34" s="28" t="str">
        <x:f>IF('空_生成'!A34="","",IFERROR(IF(INDEX('空_原材'!$B$6:$B$35,MATCH('空_生成'!B34,'空_原材'!$H$6:$H$35,0))="木材",'空_生成'!E34*'空_生成'!F34*'空_生成'!G34*'空_生成'!H34/'設定'!$B$6^3,""),""))</x:f>
      </x:c>
      <x:c r="O34" s="32" t="str">
        <x:f>IF('空_生成'!A34="","",IFERROR(IF(INDEX('空_原材'!$B$6:$B$35,MATCH('空_生成'!B34,'空_原材'!$H$6:$H$35,0))="建材",'空_生成'!F34*'空_生成'!G34*'空_生成'!H34/'設定'!$B$6^2,""),""))</x:f>
      </x:c>
      <x:c r="P34" s="18" t="str">
        <x:f>IF('空_生成'!A34="","",'空_生成'!O34)</x:f>
      </x:c>
      <x:c r="Q34" s="18" t="str">
        <x:f>IF('空_生成'!A34="","",IF(AND(R34="入力OK",'空_生成'!L34="使用可",OR('空_生成'!D34="加工品",'空_生成'!D34="再利用端材")),'空_生成'!H34-'空_生成'!J34,0))</x:f>
      </x:c>
      <x:c r="R34" s="18" t="str">
        <x:f>IF('空_生成'!A34="","",IFERROR(IF(AND(OR('空_生成'!N34="",AND(ISNUMBER('空_生成'!N34),'空_生成'!N34&gt;0)),COUNTIF('空_生成'!$A$6:$A$65,'空_生成'!A34)=1,COUNTIF('空_原材'!$H$6:$H$35,'空_生成'!B34)=1,'空_生成'!C34=INDEX('空_原材'!$I$6:$I$35,MATCH('空_生成'!B34,'空_原材'!$H$6:$H$35,0)),INDEX('空_原材'!$R$6:$R$35,MATCH('空_生成'!B34,'空_原材'!$H$6:$H$35,0))="確認済",OR('空_生成'!D34="加工品",'空_生成'!D34="再利用端材",'空_生成'!D34="廃棄端材"),COUNT('空_生成'!E34:'空_生成'!H34)=4,'空_生成'!E34&gt;0,'空_生成'!F34&gt;0,'空_生成'!G34&gt;0,'空_生成'!H34&gt;0,MOD('空_生成'!H34,1)=0,'空_生成'!E34=INDEX('空_原材'!$E$6:$E$35,MATCH('空_生成'!B34,'空_原材'!$H$6:$H$35,0)),'空_生成'!F34=INDEX('空_原材'!$F$6:$F$35,MATCH('空_生成'!B34,'空_原材'!$H$6:$H$35,0)),'空_生成'!I34=INDEX('空_原材'!$K$6:$K$35,MATCH('空_生成'!B34,'空_原材'!$H$6:$H$35,0)),ISNUMBER('空_生成'!J34),'空_生成'!J34&gt;=0,'空_生成'!J34&lt;='空_生成'!H34,MOD('空_生成'!J34,1)=0,OR('空_生成'!J34=0,'空_生成'!K34&lt;&gt;""),OR(AND('空_生成'!D34="廃棄端材",'空_生成'!L34="廃棄",'空_生成'!J34=0),AND('空_生成'!D34&lt;&gt;"廃棄端材",'空_生成'!L34="使用可")),OR('空_生成'!M34="理論",'空_生成'!M34="実測",'空_生成'!M34="対象外"),OR('空_生成'!M34&lt;&gt;"実測",AND(ISNUMBER('空_生成'!N34),'空_生成'!N34&gt;0)),'空_生成'!P34&lt;&gt;"",'空_生成'!Q34&lt;&gt;"",'空_生成'!R34&lt;&gt;"",'空_生成'!S34&lt;&gt;"",'空_生成'!T34&lt;&gt;"",OR('空_生成'!O34="kg",'空_生成'!O34="m3",'空_生成'!O34="m2",'空_生成'!O34="本",'空_生成'!O34="枚",AND('空_生成'!O34="対象外",'空_生成'!D34="廃棄端材")),OR(INDEX('空_原材'!$B$6:$B$35,MATCH('空_生成'!B34,'空_原材'!$H$6:$H$35,0))&lt;&gt;"鋼材",AND(ISNUMBER(INDEX('空_原材'!$N$6:$N$35,MATCH('空_生成'!B34,'空_原材'!$H$6:$H$35,0))),INDEX('空_原材'!$N$6:$N$35,MATCH('空_生成'!B34,'空_原材'!$H$6:$H$35,0))&gt;0))),"入力OK","要確認"),"要確認"))</x:f>
      </x:c>
      <x:c r="S34" s="18" t="str">
        <x:f>IF('空_生成'!A34="","",'空_生成'!G34*'空_生成'!H34)</x:f>
      </x:c>
      <x:c r="T34" s="18" t="str">
        <x:f>IF('空_生成'!A34="","",'空_生成'!J34)</x:f>
      </x:c>
    </x:row>
    <x:row r="35" ht="38" customHeight="1">
      <x:c r="A35" s="4" t="str">
        <x:f>IF('空_生成'!A35="","",'空_生成'!A35)</x:f>
      </x:c>
      <x:c r="B35" s="4" t="str">
        <x:f>IF('空_生成'!A35="","",IFERROR(INDEX('空_原材'!$A$6:$A$35,MATCH('空_生成'!B35,'空_原材'!$H$6:$H$35,0)),""))</x:f>
      </x:c>
      <x:c r="C35" s="4" t="str">
        <x:f>IF('空_生成'!A35="","",IFERROR(INDEX('空_原材'!$C$6:$C$35,MATCH('空_生成'!B35,'空_原材'!$H$6:$H$35,0)),""))</x:f>
      </x:c>
      <x:c r="D35" s="4" t="str">
        <x:f>IF('空_生成'!A35="","",IFERROR(INDEX('空_原材'!$D$6:$D$35,MATCH('空_生成'!B35,'空_原材'!$H$6:$H$35,0)),""))</x:f>
      </x:c>
      <x:c r="E35" s="4" t="str">
        <x:f>IF('空_生成'!A35="","",'空_生成'!E35&amp;"×"&amp;'空_生成'!F35&amp;"×"&amp;'空_生成'!G35)</x:f>
      </x:c>
      <x:c r="F35" s="4" t="str">
        <x:f>IF('空_生成'!A35="","",'空_生成'!B35)</x:f>
      </x:c>
      <x:c r="G35" s="4" t="str">
        <x:f>IF('空_生成'!A35="","",'空_生成'!C35)</x:f>
      </x:c>
      <x:c r="H35" s="4" t="str">
        <x:f>IF('空_生成'!A35="","",'空_生成'!D35)</x:f>
      </x:c>
      <x:c r="I35" s="4" t="str">
        <x:f>IF('空_生成'!A35="","",'空_生成'!H35)</x:f>
      </x:c>
      <x:c r="J35" s="4" t="str">
        <x:f>IF('空_生成'!A35="","",'空_生成'!I35)</x:f>
      </x:c>
      <x:c r="K35" s="4" t="str">
        <x:f>IF('空_生成'!A35="","",IF(OR('空_生成'!D35="再利用端材",'空_生成'!D35="廃棄端材"),E35,"対象外"))</x:f>
      </x:c>
      <x:c r="L35" s="25" t="str">
        <x:f>IF('空_生成'!A35="","",IFERROR(IF(AND(INDEX('空_原材'!$B$6:$B$35,MATCH('空_生成'!B35,'空_原材'!$H$6:$H$35,0))="鋼材",ISNUMBER(INDEX('空_原材'!$N$6:$N$35,MATCH('空_生成'!B35,'空_原材'!$H$6:$H$35,0))),INDEX('空_原材'!$N$6:$N$35,MATCH('空_生成'!B35,'空_原材'!$H$6:$H$35,0))&gt;0),'空_生成'!G35/'設定'!$B$6*'空_生成'!H35*INDEX('空_原材'!$N$6:$N$35,MATCH('空_生成'!B35,'空_原材'!$H$6:$H$35,0)),""),""))</x:f>
      </x:c>
      <x:c r="M35" s="25" t="str">
        <x:f>IF('空_生成'!A35="","",IF(ISNUMBER('空_生成'!N35),'空_生成'!N35,""))</x:f>
      </x:c>
      <x:c r="N35" s="29" t="str">
        <x:f>IF('空_生成'!A35="","",IFERROR(IF(INDEX('空_原材'!$B$6:$B$35,MATCH('空_生成'!B35,'空_原材'!$H$6:$H$35,0))="木材",'空_生成'!E35*'空_生成'!F35*'空_生成'!G35*'空_生成'!H35/'設定'!$B$6^3,""),""))</x:f>
      </x:c>
      <x:c r="O35" s="33" t="str">
        <x:f>IF('空_生成'!A35="","",IFERROR(IF(INDEX('空_原材'!$B$6:$B$35,MATCH('空_生成'!B35,'空_原材'!$H$6:$H$35,0))="建材",'空_生成'!F35*'空_生成'!G35*'空_生成'!H35/'設定'!$B$6^2,""),""))</x:f>
      </x:c>
      <x:c r="P35" s="4" t="str">
        <x:f>IF('空_生成'!A35="","",'空_生成'!O35)</x:f>
      </x:c>
      <x:c r="Q35" s="4" t="str">
        <x:f>IF('空_生成'!A35="","",IF(AND(R35="入力OK",'空_生成'!L35="使用可",OR('空_生成'!D35="加工品",'空_生成'!D35="再利用端材")),'空_生成'!H35-'空_生成'!J35,0))</x:f>
      </x:c>
      <x:c r="R35" s="4" t="str">
        <x:f>IF('空_生成'!A35="","",IFERROR(IF(AND(OR('空_生成'!N35="",AND(ISNUMBER('空_生成'!N35),'空_生成'!N35&gt;0)),COUNTIF('空_生成'!$A$6:$A$65,'空_生成'!A35)=1,COUNTIF('空_原材'!$H$6:$H$35,'空_生成'!B35)=1,'空_生成'!C35=INDEX('空_原材'!$I$6:$I$35,MATCH('空_生成'!B35,'空_原材'!$H$6:$H$35,0)),INDEX('空_原材'!$R$6:$R$35,MATCH('空_生成'!B35,'空_原材'!$H$6:$H$35,0))="確認済",OR('空_生成'!D35="加工品",'空_生成'!D35="再利用端材",'空_生成'!D35="廃棄端材"),COUNT('空_生成'!E35:'空_生成'!H35)=4,'空_生成'!E35&gt;0,'空_生成'!F35&gt;0,'空_生成'!G35&gt;0,'空_生成'!H35&gt;0,MOD('空_生成'!H35,1)=0,'空_生成'!E35=INDEX('空_原材'!$E$6:$E$35,MATCH('空_生成'!B35,'空_原材'!$H$6:$H$35,0)),'空_生成'!F35=INDEX('空_原材'!$F$6:$F$35,MATCH('空_生成'!B35,'空_原材'!$H$6:$H$35,0)),'空_生成'!I35=INDEX('空_原材'!$K$6:$K$35,MATCH('空_生成'!B35,'空_原材'!$H$6:$H$35,0)),ISNUMBER('空_生成'!J35),'空_生成'!J35&gt;=0,'空_生成'!J35&lt;='空_生成'!H35,MOD('空_生成'!J35,1)=0,OR('空_生成'!J35=0,'空_生成'!K35&lt;&gt;""),OR(AND('空_生成'!D35="廃棄端材",'空_生成'!L35="廃棄",'空_生成'!J35=0),AND('空_生成'!D35&lt;&gt;"廃棄端材",'空_生成'!L35="使用可")),OR('空_生成'!M35="理論",'空_生成'!M35="実測",'空_生成'!M35="対象外"),OR('空_生成'!M35&lt;&gt;"実測",AND(ISNUMBER('空_生成'!N35),'空_生成'!N35&gt;0)),'空_生成'!P35&lt;&gt;"",'空_生成'!Q35&lt;&gt;"",'空_生成'!R35&lt;&gt;"",'空_生成'!S35&lt;&gt;"",'空_生成'!T35&lt;&gt;"",OR('空_生成'!O35="kg",'空_生成'!O35="m3",'空_生成'!O35="m2",'空_生成'!O35="本",'空_生成'!O35="枚",AND('空_生成'!O35="対象外",'空_生成'!D35="廃棄端材")),OR(INDEX('空_原材'!$B$6:$B$35,MATCH('空_生成'!B35,'空_原材'!$H$6:$H$35,0))&lt;&gt;"鋼材",AND(ISNUMBER(INDEX('空_原材'!$N$6:$N$35,MATCH('空_生成'!B35,'空_原材'!$H$6:$H$35,0))),INDEX('空_原材'!$N$6:$N$35,MATCH('空_生成'!B35,'空_原材'!$H$6:$H$35,0))&gt;0))),"入力OK","要確認"),"要確認"))</x:f>
      </x:c>
      <x:c r="S35" s="4" t="str">
        <x:f>IF('空_生成'!A35="","",'空_生成'!G35*'空_生成'!H35)</x:f>
      </x:c>
      <x:c r="T35" s="4" t="str">
        <x:f>IF('空_生成'!A35="","",'空_生成'!J35)</x:f>
      </x:c>
    </x:row>
    <x:row r="36" ht="38" customHeight="1">
      <x:c r="A36" s="18" t="str">
        <x:f>IF('空_生成'!A36="","",'空_生成'!A36)</x:f>
      </x:c>
      <x:c r="B36" s="18" t="str">
        <x:f>IF('空_生成'!A36="","",IFERROR(INDEX('空_原材'!$A$6:$A$35,MATCH('空_生成'!B36,'空_原材'!$H$6:$H$35,0)),""))</x:f>
      </x:c>
      <x:c r="C36" s="18" t="str">
        <x:f>IF('空_生成'!A36="","",IFERROR(INDEX('空_原材'!$C$6:$C$35,MATCH('空_生成'!B36,'空_原材'!$H$6:$H$35,0)),""))</x:f>
      </x:c>
      <x:c r="D36" s="18" t="str">
        <x:f>IF('空_生成'!A36="","",IFERROR(INDEX('空_原材'!$D$6:$D$35,MATCH('空_生成'!B36,'空_原材'!$H$6:$H$35,0)),""))</x:f>
      </x:c>
      <x:c r="E36" s="18" t="str">
        <x:f>IF('空_生成'!A36="","",'空_生成'!E36&amp;"×"&amp;'空_生成'!F36&amp;"×"&amp;'空_生成'!G36)</x:f>
      </x:c>
      <x:c r="F36" s="18" t="str">
        <x:f>IF('空_生成'!A36="","",'空_生成'!B36)</x:f>
      </x:c>
      <x:c r="G36" s="18" t="str">
        <x:f>IF('空_生成'!A36="","",'空_生成'!C36)</x:f>
      </x:c>
      <x:c r="H36" s="18" t="str">
        <x:f>IF('空_生成'!A36="","",'空_生成'!D36)</x:f>
      </x:c>
      <x:c r="I36" s="18" t="str">
        <x:f>IF('空_生成'!A36="","",'空_生成'!H36)</x:f>
      </x:c>
      <x:c r="J36" s="18" t="str">
        <x:f>IF('空_生成'!A36="","",'空_生成'!I36)</x:f>
      </x:c>
      <x:c r="K36" s="18" t="str">
        <x:f>IF('空_生成'!A36="","",IF(OR('空_生成'!D36="再利用端材",'空_生成'!D36="廃棄端材"),E36,"対象外"))</x:f>
      </x:c>
      <x:c r="L36" s="24" t="str">
        <x:f>IF('空_生成'!A36="","",IFERROR(IF(AND(INDEX('空_原材'!$B$6:$B$35,MATCH('空_生成'!B36,'空_原材'!$H$6:$H$35,0))="鋼材",ISNUMBER(INDEX('空_原材'!$N$6:$N$35,MATCH('空_生成'!B36,'空_原材'!$H$6:$H$35,0))),INDEX('空_原材'!$N$6:$N$35,MATCH('空_生成'!B36,'空_原材'!$H$6:$H$35,0))&gt;0),'空_生成'!G36/'設定'!$B$6*'空_生成'!H36*INDEX('空_原材'!$N$6:$N$35,MATCH('空_生成'!B36,'空_原材'!$H$6:$H$35,0)),""),""))</x:f>
      </x:c>
      <x:c r="M36" s="24" t="str">
        <x:f>IF('空_生成'!A36="","",IF(ISNUMBER('空_生成'!N36),'空_生成'!N36,""))</x:f>
      </x:c>
      <x:c r="N36" s="28" t="str">
        <x:f>IF('空_生成'!A36="","",IFERROR(IF(INDEX('空_原材'!$B$6:$B$35,MATCH('空_生成'!B36,'空_原材'!$H$6:$H$35,0))="木材",'空_生成'!E36*'空_生成'!F36*'空_生成'!G36*'空_生成'!H36/'設定'!$B$6^3,""),""))</x:f>
      </x:c>
      <x:c r="O36" s="32" t="str">
        <x:f>IF('空_生成'!A36="","",IFERROR(IF(INDEX('空_原材'!$B$6:$B$35,MATCH('空_生成'!B36,'空_原材'!$H$6:$H$35,0))="建材",'空_生成'!F36*'空_生成'!G36*'空_生成'!H36/'設定'!$B$6^2,""),""))</x:f>
      </x:c>
      <x:c r="P36" s="18" t="str">
        <x:f>IF('空_生成'!A36="","",'空_生成'!O36)</x:f>
      </x:c>
      <x:c r="Q36" s="18" t="str">
        <x:f>IF('空_生成'!A36="","",IF(AND(R36="入力OK",'空_生成'!L36="使用可",OR('空_生成'!D36="加工品",'空_生成'!D36="再利用端材")),'空_生成'!H36-'空_生成'!J36,0))</x:f>
      </x:c>
      <x:c r="R36" s="18" t="str">
        <x:f>IF('空_生成'!A36="","",IFERROR(IF(AND(OR('空_生成'!N36="",AND(ISNUMBER('空_生成'!N36),'空_生成'!N36&gt;0)),COUNTIF('空_生成'!$A$6:$A$65,'空_生成'!A36)=1,COUNTIF('空_原材'!$H$6:$H$35,'空_生成'!B36)=1,'空_生成'!C36=INDEX('空_原材'!$I$6:$I$35,MATCH('空_生成'!B36,'空_原材'!$H$6:$H$35,0)),INDEX('空_原材'!$R$6:$R$35,MATCH('空_生成'!B36,'空_原材'!$H$6:$H$35,0))="確認済",OR('空_生成'!D36="加工品",'空_生成'!D36="再利用端材",'空_生成'!D36="廃棄端材"),COUNT('空_生成'!E36:'空_生成'!H36)=4,'空_生成'!E36&gt;0,'空_生成'!F36&gt;0,'空_生成'!G36&gt;0,'空_生成'!H36&gt;0,MOD('空_生成'!H36,1)=0,'空_生成'!E36=INDEX('空_原材'!$E$6:$E$35,MATCH('空_生成'!B36,'空_原材'!$H$6:$H$35,0)),'空_生成'!F36=INDEX('空_原材'!$F$6:$F$35,MATCH('空_生成'!B36,'空_原材'!$H$6:$H$35,0)),'空_生成'!I36=INDEX('空_原材'!$K$6:$K$35,MATCH('空_生成'!B36,'空_原材'!$H$6:$H$35,0)),ISNUMBER('空_生成'!J36),'空_生成'!J36&gt;=0,'空_生成'!J36&lt;='空_生成'!H36,MOD('空_生成'!J36,1)=0,OR('空_生成'!J36=0,'空_生成'!K36&lt;&gt;""),OR(AND('空_生成'!D36="廃棄端材",'空_生成'!L36="廃棄",'空_生成'!J36=0),AND('空_生成'!D36&lt;&gt;"廃棄端材",'空_生成'!L36="使用可")),OR('空_生成'!M36="理論",'空_生成'!M36="実測",'空_生成'!M36="対象外"),OR('空_生成'!M36&lt;&gt;"実測",AND(ISNUMBER('空_生成'!N36),'空_生成'!N36&gt;0)),'空_生成'!P36&lt;&gt;"",'空_生成'!Q36&lt;&gt;"",'空_生成'!R36&lt;&gt;"",'空_生成'!S36&lt;&gt;"",'空_生成'!T36&lt;&gt;"",OR('空_生成'!O36="kg",'空_生成'!O36="m3",'空_生成'!O36="m2",'空_生成'!O36="本",'空_生成'!O36="枚",AND('空_生成'!O36="対象外",'空_生成'!D36="廃棄端材")),OR(INDEX('空_原材'!$B$6:$B$35,MATCH('空_生成'!B36,'空_原材'!$H$6:$H$35,0))&lt;&gt;"鋼材",AND(ISNUMBER(INDEX('空_原材'!$N$6:$N$35,MATCH('空_生成'!B36,'空_原材'!$H$6:$H$35,0))),INDEX('空_原材'!$N$6:$N$35,MATCH('空_生成'!B36,'空_原材'!$H$6:$H$35,0))&gt;0))),"入力OK","要確認"),"要確認"))</x:f>
      </x:c>
      <x:c r="S36" s="18" t="str">
        <x:f>IF('空_生成'!A36="","",'空_生成'!G36*'空_生成'!H36)</x:f>
      </x:c>
      <x:c r="T36" s="18" t="str">
        <x:f>IF('空_生成'!A36="","",'空_生成'!J36)</x:f>
      </x:c>
    </x:row>
    <x:row r="37" ht="38" customHeight="1">
      <x:c r="A37" s="4" t="str">
        <x:f>IF('空_生成'!A37="","",'空_生成'!A37)</x:f>
      </x:c>
      <x:c r="B37" s="4" t="str">
        <x:f>IF('空_生成'!A37="","",IFERROR(INDEX('空_原材'!$A$6:$A$35,MATCH('空_生成'!B37,'空_原材'!$H$6:$H$35,0)),""))</x:f>
      </x:c>
      <x:c r="C37" s="4" t="str">
        <x:f>IF('空_生成'!A37="","",IFERROR(INDEX('空_原材'!$C$6:$C$35,MATCH('空_生成'!B37,'空_原材'!$H$6:$H$35,0)),""))</x:f>
      </x:c>
      <x:c r="D37" s="4" t="str">
        <x:f>IF('空_生成'!A37="","",IFERROR(INDEX('空_原材'!$D$6:$D$35,MATCH('空_生成'!B37,'空_原材'!$H$6:$H$35,0)),""))</x:f>
      </x:c>
      <x:c r="E37" s="4" t="str">
        <x:f>IF('空_生成'!A37="","",'空_生成'!E37&amp;"×"&amp;'空_生成'!F37&amp;"×"&amp;'空_生成'!G37)</x:f>
      </x:c>
      <x:c r="F37" s="4" t="str">
        <x:f>IF('空_生成'!A37="","",'空_生成'!B37)</x:f>
      </x:c>
      <x:c r="G37" s="4" t="str">
        <x:f>IF('空_生成'!A37="","",'空_生成'!C37)</x:f>
      </x:c>
      <x:c r="H37" s="4" t="str">
        <x:f>IF('空_生成'!A37="","",'空_生成'!D37)</x:f>
      </x:c>
      <x:c r="I37" s="4" t="str">
        <x:f>IF('空_生成'!A37="","",'空_生成'!H37)</x:f>
      </x:c>
      <x:c r="J37" s="4" t="str">
        <x:f>IF('空_生成'!A37="","",'空_生成'!I37)</x:f>
      </x:c>
      <x:c r="K37" s="4" t="str">
        <x:f>IF('空_生成'!A37="","",IF(OR('空_生成'!D37="再利用端材",'空_生成'!D37="廃棄端材"),E37,"対象外"))</x:f>
      </x:c>
      <x:c r="L37" s="25" t="str">
        <x:f>IF('空_生成'!A37="","",IFERROR(IF(AND(INDEX('空_原材'!$B$6:$B$35,MATCH('空_生成'!B37,'空_原材'!$H$6:$H$35,0))="鋼材",ISNUMBER(INDEX('空_原材'!$N$6:$N$35,MATCH('空_生成'!B37,'空_原材'!$H$6:$H$35,0))),INDEX('空_原材'!$N$6:$N$35,MATCH('空_生成'!B37,'空_原材'!$H$6:$H$35,0))&gt;0),'空_生成'!G37/'設定'!$B$6*'空_生成'!H37*INDEX('空_原材'!$N$6:$N$35,MATCH('空_生成'!B37,'空_原材'!$H$6:$H$35,0)),""),""))</x:f>
      </x:c>
      <x:c r="M37" s="25" t="str">
        <x:f>IF('空_生成'!A37="","",IF(ISNUMBER('空_生成'!N37),'空_生成'!N37,""))</x:f>
      </x:c>
      <x:c r="N37" s="29" t="str">
        <x:f>IF('空_生成'!A37="","",IFERROR(IF(INDEX('空_原材'!$B$6:$B$35,MATCH('空_生成'!B37,'空_原材'!$H$6:$H$35,0))="木材",'空_生成'!E37*'空_生成'!F37*'空_生成'!G37*'空_生成'!H37/'設定'!$B$6^3,""),""))</x:f>
      </x:c>
      <x:c r="O37" s="33" t="str">
        <x:f>IF('空_生成'!A37="","",IFERROR(IF(INDEX('空_原材'!$B$6:$B$35,MATCH('空_生成'!B37,'空_原材'!$H$6:$H$35,0))="建材",'空_生成'!F37*'空_生成'!G37*'空_生成'!H37/'設定'!$B$6^2,""),""))</x:f>
      </x:c>
      <x:c r="P37" s="4" t="str">
        <x:f>IF('空_生成'!A37="","",'空_生成'!O37)</x:f>
      </x:c>
      <x:c r="Q37" s="4" t="str">
        <x:f>IF('空_生成'!A37="","",IF(AND(R37="入力OK",'空_生成'!L37="使用可",OR('空_生成'!D37="加工品",'空_生成'!D37="再利用端材")),'空_生成'!H37-'空_生成'!J37,0))</x:f>
      </x:c>
      <x:c r="R37" s="4" t="str">
        <x:f>IF('空_生成'!A37="","",IFERROR(IF(AND(OR('空_生成'!N37="",AND(ISNUMBER('空_生成'!N37),'空_生成'!N37&gt;0)),COUNTIF('空_生成'!$A$6:$A$65,'空_生成'!A37)=1,COUNTIF('空_原材'!$H$6:$H$35,'空_生成'!B37)=1,'空_生成'!C37=INDEX('空_原材'!$I$6:$I$35,MATCH('空_生成'!B37,'空_原材'!$H$6:$H$35,0)),INDEX('空_原材'!$R$6:$R$35,MATCH('空_生成'!B37,'空_原材'!$H$6:$H$35,0))="確認済",OR('空_生成'!D37="加工品",'空_生成'!D37="再利用端材",'空_生成'!D37="廃棄端材"),COUNT('空_生成'!E37:'空_生成'!H37)=4,'空_生成'!E37&gt;0,'空_生成'!F37&gt;0,'空_生成'!G37&gt;0,'空_生成'!H37&gt;0,MOD('空_生成'!H37,1)=0,'空_生成'!E37=INDEX('空_原材'!$E$6:$E$35,MATCH('空_生成'!B37,'空_原材'!$H$6:$H$35,0)),'空_生成'!F37=INDEX('空_原材'!$F$6:$F$35,MATCH('空_生成'!B37,'空_原材'!$H$6:$H$35,0)),'空_生成'!I37=INDEX('空_原材'!$K$6:$K$35,MATCH('空_生成'!B37,'空_原材'!$H$6:$H$35,0)),ISNUMBER('空_生成'!J37),'空_生成'!J37&gt;=0,'空_生成'!J37&lt;='空_生成'!H37,MOD('空_生成'!J37,1)=0,OR('空_生成'!J37=0,'空_生成'!K37&lt;&gt;""),OR(AND('空_生成'!D37="廃棄端材",'空_生成'!L37="廃棄",'空_生成'!J37=0),AND('空_生成'!D37&lt;&gt;"廃棄端材",'空_生成'!L37="使用可")),OR('空_生成'!M37="理論",'空_生成'!M37="実測",'空_生成'!M37="対象外"),OR('空_生成'!M37&lt;&gt;"実測",AND(ISNUMBER('空_生成'!N37),'空_生成'!N37&gt;0)),'空_生成'!P37&lt;&gt;"",'空_生成'!Q37&lt;&gt;"",'空_生成'!R37&lt;&gt;"",'空_生成'!S37&lt;&gt;"",'空_生成'!T37&lt;&gt;"",OR('空_生成'!O37="kg",'空_生成'!O37="m3",'空_生成'!O37="m2",'空_生成'!O37="本",'空_生成'!O37="枚",AND('空_生成'!O37="対象外",'空_生成'!D37="廃棄端材")),OR(INDEX('空_原材'!$B$6:$B$35,MATCH('空_生成'!B37,'空_原材'!$H$6:$H$35,0))&lt;&gt;"鋼材",AND(ISNUMBER(INDEX('空_原材'!$N$6:$N$35,MATCH('空_生成'!B37,'空_原材'!$H$6:$H$35,0))),INDEX('空_原材'!$N$6:$N$35,MATCH('空_生成'!B37,'空_原材'!$H$6:$H$35,0))&gt;0))),"入力OK","要確認"),"要確認"))</x:f>
      </x:c>
      <x:c r="S37" s="4" t="str">
        <x:f>IF('空_生成'!A37="","",'空_生成'!G37*'空_生成'!H37)</x:f>
      </x:c>
      <x:c r="T37" s="4" t="str">
        <x:f>IF('空_生成'!A37="","",'空_生成'!J37)</x:f>
      </x:c>
    </x:row>
    <x:row r="38" ht="38" customHeight="1">
      <x:c r="A38" s="18" t="str">
        <x:f>IF('空_生成'!A38="","",'空_生成'!A38)</x:f>
      </x:c>
      <x:c r="B38" s="18" t="str">
        <x:f>IF('空_生成'!A38="","",IFERROR(INDEX('空_原材'!$A$6:$A$35,MATCH('空_生成'!B38,'空_原材'!$H$6:$H$35,0)),""))</x:f>
      </x:c>
      <x:c r="C38" s="18" t="str">
        <x:f>IF('空_生成'!A38="","",IFERROR(INDEX('空_原材'!$C$6:$C$35,MATCH('空_生成'!B38,'空_原材'!$H$6:$H$35,0)),""))</x:f>
      </x:c>
      <x:c r="D38" s="18" t="str">
        <x:f>IF('空_生成'!A38="","",IFERROR(INDEX('空_原材'!$D$6:$D$35,MATCH('空_生成'!B38,'空_原材'!$H$6:$H$35,0)),""))</x:f>
      </x:c>
      <x:c r="E38" s="18" t="str">
        <x:f>IF('空_生成'!A38="","",'空_生成'!E38&amp;"×"&amp;'空_生成'!F38&amp;"×"&amp;'空_生成'!G38)</x:f>
      </x:c>
      <x:c r="F38" s="18" t="str">
        <x:f>IF('空_生成'!A38="","",'空_生成'!B38)</x:f>
      </x:c>
      <x:c r="G38" s="18" t="str">
        <x:f>IF('空_生成'!A38="","",'空_生成'!C38)</x:f>
      </x:c>
      <x:c r="H38" s="18" t="str">
        <x:f>IF('空_生成'!A38="","",'空_生成'!D38)</x:f>
      </x:c>
      <x:c r="I38" s="18" t="str">
        <x:f>IF('空_生成'!A38="","",'空_生成'!H38)</x:f>
      </x:c>
      <x:c r="J38" s="18" t="str">
        <x:f>IF('空_生成'!A38="","",'空_生成'!I38)</x:f>
      </x:c>
      <x:c r="K38" s="18" t="str">
        <x:f>IF('空_生成'!A38="","",IF(OR('空_生成'!D38="再利用端材",'空_生成'!D38="廃棄端材"),E38,"対象外"))</x:f>
      </x:c>
      <x:c r="L38" s="24" t="str">
        <x:f>IF('空_生成'!A38="","",IFERROR(IF(AND(INDEX('空_原材'!$B$6:$B$35,MATCH('空_生成'!B38,'空_原材'!$H$6:$H$35,0))="鋼材",ISNUMBER(INDEX('空_原材'!$N$6:$N$35,MATCH('空_生成'!B38,'空_原材'!$H$6:$H$35,0))),INDEX('空_原材'!$N$6:$N$35,MATCH('空_生成'!B38,'空_原材'!$H$6:$H$35,0))&gt;0),'空_生成'!G38/'設定'!$B$6*'空_生成'!H38*INDEX('空_原材'!$N$6:$N$35,MATCH('空_生成'!B38,'空_原材'!$H$6:$H$35,0)),""),""))</x:f>
      </x:c>
      <x:c r="M38" s="24" t="str">
        <x:f>IF('空_生成'!A38="","",IF(ISNUMBER('空_生成'!N38),'空_生成'!N38,""))</x:f>
      </x:c>
      <x:c r="N38" s="28" t="str">
        <x:f>IF('空_生成'!A38="","",IFERROR(IF(INDEX('空_原材'!$B$6:$B$35,MATCH('空_生成'!B38,'空_原材'!$H$6:$H$35,0))="木材",'空_生成'!E38*'空_生成'!F38*'空_生成'!G38*'空_生成'!H38/'設定'!$B$6^3,""),""))</x:f>
      </x:c>
      <x:c r="O38" s="32" t="str">
        <x:f>IF('空_生成'!A38="","",IFERROR(IF(INDEX('空_原材'!$B$6:$B$35,MATCH('空_生成'!B38,'空_原材'!$H$6:$H$35,0))="建材",'空_生成'!F38*'空_生成'!G38*'空_生成'!H38/'設定'!$B$6^2,""),""))</x:f>
      </x:c>
      <x:c r="P38" s="18" t="str">
        <x:f>IF('空_生成'!A38="","",'空_生成'!O38)</x:f>
      </x:c>
      <x:c r="Q38" s="18" t="str">
        <x:f>IF('空_生成'!A38="","",IF(AND(R38="入力OK",'空_生成'!L38="使用可",OR('空_生成'!D38="加工品",'空_生成'!D38="再利用端材")),'空_生成'!H38-'空_生成'!J38,0))</x:f>
      </x:c>
      <x:c r="R38" s="18" t="str">
        <x:f>IF('空_生成'!A38="","",IFERROR(IF(AND(OR('空_生成'!N38="",AND(ISNUMBER('空_生成'!N38),'空_生成'!N38&gt;0)),COUNTIF('空_生成'!$A$6:$A$65,'空_生成'!A38)=1,COUNTIF('空_原材'!$H$6:$H$35,'空_生成'!B38)=1,'空_生成'!C38=INDEX('空_原材'!$I$6:$I$35,MATCH('空_生成'!B38,'空_原材'!$H$6:$H$35,0)),INDEX('空_原材'!$R$6:$R$35,MATCH('空_生成'!B38,'空_原材'!$H$6:$H$35,0))="確認済",OR('空_生成'!D38="加工品",'空_生成'!D38="再利用端材",'空_生成'!D38="廃棄端材"),COUNT('空_生成'!E38:'空_生成'!H38)=4,'空_生成'!E38&gt;0,'空_生成'!F38&gt;0,'空_生成'!G38&gt;0,'空_生成'!H38&gt;0,MOD('空_生成'!H38,1)=0,'空_生成'!E38=INDEX('空_原材'!$E$6:$E$35,MATCH('空_生成'!B38,'空_原材'!$H$6:$H$35,0)),'空_生成'!F38=INDEX('空_原材'!$F$6:$F$35,MATCH('空_生成'!B38,'空_原材'!$H$6:$H$35,0)),'空_生成'!I38=INDEX('空_原材'!$K$6:$K$35,MATCH('空_生成'!B38,'空_原材'!$H$6:$H$35,0)),ISNUMBER('空_生成'!J38),'空_生成'!J38&gt;=0,'空_生成'!J38&lt;='空_生成'!H38,MOD('空_生成'!J38,1)=0,OR('空_生成'!J38=0,'空_生成'!K38&lt;&gt;""),OR(AND('空_生成'!D38="廃棄端材",'空_生成'!L38="廃棄",'空_生成'!J38=0),AND('空_生成'!D38&lt;&gt;"廃棄端材",'空_生成'!L38="使用可")),OR('空_生成'!M38="理論",'空_生成'!M38="実測",'空_生成'!M38="対象外"),OR('空_生成'!M38&lt;&gt;"実測",AND(ISNUMBER('空_生成'!N38),'空_生成'!N38&gt;0)),'空_生成'!P38&lt;&gt;"",'空_生成'!Q38&lt;&gt;"",'空_生成'!R38&lt;&gt;"",'空_生成'!S38&lt;&gt;"",'空_生成'!T38&lt;&gt;"",OR('空_生成'!O38="kg",'空_生成'!O38="m3",'空_生成'!O38="m2",'空_生成'!O38="本",'空_生成'!O38="枚",AND('空_生成'!O38="対象外",'空_生成'!D38="廃棄端材")),OR(INDEX('空_原材'!$B$6:$B$35,MATCH('空_生成'!B38,'空_原材'!$H$6:$H$35,0))&lt;&gt;"鋼材",AND(ISNUMBER(INDEX('空_原材'!$N$6:$N$35,MATCH('空_生成'!B38,'空_原材'!$H$6:$H$35,0))),INDEX('空_原材'!$N$6:$N$35,MATCH('空_生成'!B38,'空_原材'!$H$6:$H$35,0))&gt;0))),"入力OK","要確認"),"要確認"))</x:f>
      </x:c>
      <x:c r="S38" s="18" t="str">
        <x:f>IF('空_生成'!A38="","",'空_生成'!G38*'空_生成'!H38)</x:f>
      </x:c>
      <x:c r="T38" s="18" t="str">
        <x:f>IF('空_生成'!A38="","",'空_生成'!J38)</x:f>
      </x:c>
    </x:row>
    <x:row r="39" ht="38" customHeight="1">
      <x:c r="A39" s="4" t="str">
        <x:f>IF('空_生成'!A39="","",'空_生成'!A39)</x:f>
      </x:c>
      <x:c r="B39" s="4" t="str">
        <x:f>IF('空_生成'!A39="","",IFERROR(INDEX('空_原材'!$A$6:$A$35,MATCH('空_生成'!B39,'空_原材'!$H$6:$H$35,0)),""))</x:f>
      </x:c>
      <x:c r="C39" s="4" t="str">
        <x:f>IF('空_生成'!A39="","",IFERROR(INDEX('空_原材'!$C$6:$C$35,MATCH('空_生成'!B39,'空_原材'!$H$6:$H$35,0)),""))</x:f>
      </x:c>
      <x:c r="D39" s="4" t="str">
        <x:f>IF('空_生成'!A39="","",IFERROR(INDEX('空_原材'!$D$6:$D$35,MATCH('空_生成'!B39,'空_原材'!$H$6:$H$35,0)),""))</x:f>
      </x:c>
      <x:c r="E39" s="4" t="str">
        <x:f>IF('空_生成'!A39="","",'空_生成'!E39&amp;"×"&amp;'空_生成'!F39&amp;"×"&amp;'空_生成'!G39)</x:f>
      </x:c>
      <x:c r="F39" s="4" t="str">
        <x:f>IF('空_生成'!A39="","",'空_生成'!B39)</x:f>
      </x:c>
      <x:c r="G39" s="4" t="str">
        <x:f>IF('空_生成'!A39="","",'空_生成'!C39)</x:f>
      </x:c>
      <x:c r="H39" s="4" t="str">
        <x:f>IF('空_生成'!A39="","",'空_生成'!D39)</x:f>
      </x:c>
      <x:c r="I39" s="4" t="str">
        <x:f>IF('空_生成'!A39="","",'空_生成'!H39)</x:f>
      </x:c>
      <x:c r="J39" s="4" t="str">
        <x:f>IF('空_生成'!A39="","",'空_生成'!I39)</x:f>
      </x:c>
      <x:c r="K39" s="4" t="str">
        <x:f>IF('空_生成'!A39="","",IF(OR('空_生成'!D39="再利用端材",'空_生成'!D39="廃棄端材"),E39,"対象外"))</x:f>
      </x:c>
      <x:c r="L39" s="25" t="str">
        <x:f>IF('空_生成'!A39="","",IFERROR(IF(AND(INDEX('空_原材'!$B$6:$B$35,MATCH('空_生成'!B39,'空_原材'!$H$6:$H$35,0))="鋼材",ISNUMBER(INDEX('空_原材'!$N$6:$N$35,MATCH('空_生成'!B39,'空_原材'!$H$6:$H$35,0))),INDEX('空_原材'!$N$6:$N$35,MATCH('空_生成'!B39,'空_原材'!$H$6:$H$35,0))&gt;0),'空_生成'!G39/'設定'!$B$6*'空_生成'!H39*INDEX('空_原材'!$N$6:$N$35,MATCH('空_生成'!B39,'空_原材'!$H$6:$H$35,0)),""),""))</x:f>
      </x:c>
      <x:c r="M39" s="25" t="str">
        <x:f>IF('空_生成'!A39="","",IF(ISNUMBER('空_生成'!N39),'空_生成'!N39,""))</x:f>
      </x:c>
      <x:c r="N39" s="29" t="str">
        <x:f>IF('空_生成'!A39="","",IFERROR(IF(INDEX('空_原材'!$B$6:$B$35,MATCH('空_生成'!B39,'空_原材'!$H$6:$H$35,0))="木材",'空_生成'!E39*'空_生成'!F39*'空_生成'!G39*'空_生成'!H39/'設定'!$B$6^3,""),""))</x:f>
      </x:c>
      <x:c r="O39" s="33" t="str">
        <x:f>IF('空_生成'!A39="","",IFERROR(IF(INDEX('空_原材'!$B$6:$B$35,MATCH('空_生成'!B39,'空_原材'!$H$6:$H$35,0))="建材",'空_生成'!F39*'空_生成'!G39*'空_生成'!H39/'設定'!$B$6^2,""),""))</x:f>
      </x:c>
      <x:c r="P39" s="4" t="str">
        <x:f>IF('空_生成'!A39="","",'空_生成'!O39)</x:f>
      </x:c>
      <x:c r="Q39" s="4" t="str">
        <x:f>IF('空_生成'!A39="","",IF(AND(R39="入力OK",'空_生成'!L39="使用可",OR('空_生成'!D39="加工品",'空_生成'!D39="再利用端材")),'空_生成'!H39-'空_生成'!J39,0))</x:f>
      </x:c>
      <x:c r="R39" s="4" t="str">
        <x:f>IF('空_生成'!A39="","",IFERROR(IF(AND(OR('空_生成'!N39="",AND(ISNUMBER('空_生成'!N39),'空_生成'!N39&gt;0)),COUNTIF('空_生成'!$A$6:$A$65,'空_生成'!A39)=1,COUNTIF('空_原材'!$H$6:$H$35,'空_生成'!B39)=1,'空_生成'!C39=INDEX('空_原材'!$I$6:$I$35,MATCH('空_生成'!B39,'空_原材'!$H$6:$H$35,0)),INDEX('空_原材'!$R$6:$R$35,MATCH('空_生成'!B39,'空_原材'!$H$6:$H$35,0))="確認済",OR('空_生成'!D39="加工品",'空_生成'!D39="再利用端材",'空_生成'!D39="廃棄端材"),COUNT('空_生成'!E39:'空_生成'!H39)=4,'空_生成'!E39&gt;0,'空_生成'!F39&gt;0,'空_生成'!G39&gt;0,'空_生成'!H39&gt;0,MOD('空_生成'!H39,1)=0,'空_生成'!E39=INDEX('空_原材'!$E$6:$E$35,MATCH('空_生成'!B39,'空_原材'!$H$6:$H$35,0)),'空_生成'!F39=INDEX('空_原材'!$F$6:$F$35,MATCH('空_生成'!B39,'空_原材'!$H$6:$H$35,0)),'空_生成'!I39=INDEX('空_原材'!$K$6:$K$35,MATCH('空_生成'!B39,'空_原材'!$H$6:$H$35,0)),ISNUMBER('空_生成'!J39),'空_生成'!J39&gt;=0,'空_生成'!J39&lt;='空_生成'!H39,MOD('空_生成'!J39,1)=0,OR('空_生成'!J39=0,'空_生成'!K39&lt;&gt;""),OR(AND('空_生成'!D39="廃棄端材",'空_生成'!L39="廃棄",'空_生成'!J39=0),AND('空_生成'!D39&lt;&gt;"廃棄端材",'空_生成'!L39="使用可")),OR('空_生成'!M39="理論",'空_生成'!M39="実測",'空_生成'!M39="対象外"),OR('空_生成'!M39&lt;&gt;"実測",AND(ISNUMBER('空_生成'!N39),'空_生成'!N39&gt;0)),'空_生成'!P39&lt;&gt;"",'空_生成'!Q39&lt;&gt;"",'空_生成'!R39&lt;&gt;"",'空_生成'!S39&lt;&gt;"",'空_生成'!T39&lt;&gt;"",OR('空_生成'!O39="kg",'空_生成'!O39="m3",'空_生成'!O39="m2",'空_生成'!O39="本",'空_生成'!O39="枚",AND('空_生成'!O39="対象外",'空_生成'!D39="廃棄端材")),OR(INDEX('空_原材'!$B$6:$B$35,MATCH('空_生成'!B39,'空_原材'!$H$6:$H$35,0))&lt;&gt;"鋼材",AND(ISNUMBER(INDEX('空_原材'!$N$6:$N$35,MATCH('空_生成'!B39,'空_原材'!$H$6:$H$35,0))),INDEX('空_原材'!$N$6:$N$35,MATCH('空_生成'!B39,'空_原材'!$H$6:$H$35,0))&gt;0))),"入力OK","要確認"),"要確認"))</x:f>
      </x:c>
      <x:c r="S39" s="4" t="str">
        <x:f>IF('空_生成'!A39="","",'空_生成'!G39*'空_生成'!H39)</x:f>
      </x:c>
      <x:c r="T39" s="4" t="str">
        <x:f>IF('空_生成'!A39="","",'空_生成'!J39)</x:f>
      </x:c>
    </x:row>
    <x:row r="40" ht="38" customHeight="1">
      <x:c r="A40" s="18" t="str">
        <x:f>IF('空_生成'!A40="","",'空_生成'!A40)</x:f>
      </x:c>
      <x:c r="B40" s="18" t="str">
        <x:f>IF('空_生成'!A40="","",IFERROR(INDEX('空_原材'!$A$6:$A$35,MATCH('空_生成'!B40,'空_原材'!$H$6:$H$35,0)),""))</x:f>
      </x:c>
      <x:c r="C40" s="18" t="str">
        <x:f>IF('空_生成'!A40="","",IFERROR(INDEX('空_原材'!$C$6:$C$35,MATCH('空_生成'!B40,'空_原材'!$H$6:$H$35,0)),""))</x:f>
      </x:c>
      <x:c r="D40" s="18" t="str">
        <x:f>IF('空_生成'!A40="","",IFERROR(INDEX('空_原材'!$D$6:$D$35,MATCH('空_生成'!B40,'空_原材'!$H$6:$H$35,0)),""))</x:f>
      </x:c>
      <x:c r="E40" s="18" t="str">
        <x:f>IF('空_生成'!A40="","",'空_生成'!E40&amp;"×"&amp;'空_生成'!F40&amp;"×"&amp;'空_生成'!G40)</x:f>
      </x:c>
      <x:c r="F40" s="18" t="str">
        <x:f>IF('空_生成'!A40="","",'空_生成'!B40)</x:f>
      </x:c>
      <x:c r="G40" s="18" t="str">
        <x:f>IF('空_生成'!A40="","",'空_生成'!C40)</x:f>
      </x:c>
      <x:c r="H40" s="18" t="str">
        <x:f>IF('空_生成'!A40="","",'空_生成'!D40)</x:f>
      </x:c>
      <x:c r="I40" s="18" t="str">
        <x:f>IF('空_生成'!A40="","",'空_生成'!H40)</x:f>
      </x:c>
      <x:c r="J40" s="18" t="str">
        <x:f>IF('空_生成'!A40="","",'空_生成'!I40)</x:f>
      </x:c>
      <x:c r="K40" s="18" t="str">
        <x:f>IF('空_生成'!A40="","",IF(OR('空_生成'!D40="再利用端材",'空_生成'!D40="廃棄端材"),E40,"対象外"))</x:f>
      </x:c>
      <x:c r="L40" s="24" t="str">
        <x:f>IF('空_生成'!A40="","",IFERROR(IF(AND(INDEX('空_原材'!$B$6:$B$35,MATCH('空_生成'!B40,'空_原材'!$H$6:$H$35,0))="鋼材",ISNUMBER(INDEX('空_原材'!$N$6:$N$35,MATCH('空_生成'!B40,'空_原材'!$H$6:$H$35,0))),INDEX('空_原材'!$N$6:$N$35,MATCH('空_生成'!B40,'空_原材'!$H$6:$H$35,0))&gt;0),'空_生成'!G40/'設定'!$B$6*'空_生成'!H40*INDEX('空_原材'!$N$6:$N$35,MATCH('空_生成'!B40,'空_原材'!$H$6:$H$35,0)),""),""))</x:f>
      </x:c>
      <x:c r="M40" s="24" t="str">
        <x:f>IF('空_生成'!A40="","",IF(ISNUMBER('空_生成'!N40),'空_生成'!N40,""))</x:f>
      </x:c>
      <x:c r="N40" s="28" t="str">
        <x:f>IF('空_生成'!A40="","",IFERROR(IF(INDEX('空_原材'!$B$6:$B$35,MATCH('空_生成'!B40,'空_原材'!$H$6:$H$35,0))="木材",'空_生成'!E40*'空_生成'!F40*'空_生成'!G40*'空_生成'!H40/'設定'!$B$6^3,""),""))</x:f>
      </x:c>
      <x:c r="O40" s="32" t="str">
        <x:f>IF('空_生成'!A40="","",IFERROR(IF(INDEX('空_原材'!$B$6:$B$35,MATCH('空_生成'!B40,'空_原材'!$H$6:$H$35,0))="建材",'空_生成'!F40*'空_生成'!G40*'空_生成'!H40/'設定'!$B$6^2,""),""))</x:f>
      </x:c>
      <x:c r="P40" s="18" t="str">
        <x:f>IF('空_生成'!A40="","",'空_生成'!O40)</x:f>
      </x:c>
      <x:c r="Q40" s="18" t="str">
        <x:f>IF('空_生成'!A40="","",IF(AND(R40="入力OK",'空_生成'!L40="使用可",OR('空_生成'!D40="加工品",'空_生成'!D40="再利用端材")),'空_生成'!H40-'空_生成'!J40,0))</x:f>
      </x:c>
      <x:c r="R40" s="18" t="str">
        <x:f>IF('空_生成'!A40="","",IFERROR(IF(AND(OR('空_生成'!N40="",AND(ISNUMBER('空_生成'!N40),'空_生成'!N40&gt;0)),COUNTIF('空_生成'!$A$6:$A$65,'空_生成'!A40)=1,COUNTIF('空_原材'!$H$6:$H$35,'空_生成'!B40)=1,'空_生成'!C40=INDEX('空_原材'!$I$6:$I$35,MATCH('空_生成'!B40,'空_原材'!$H$6:$H$35,0)),INDEX('空_原材'!$R$6:$R$35,MATCH('空_生成'!B40,'空_原材'!$H$6:$H$35,0))="確認済",OR('空_生成'!D40="加工品",'空_生成'!D40="再利用端材",'空_生成'!D40="廃棄端材"),COUNT('空_生成'!E40:'空_生成'!H40)=4,'空_生成'!E40&gt;0,'空_生成'!F40&gt;0,'空_生成'!G40&gt;0,'空_生成'!H40&gt;0,MOD('空_生成'!H40,1)=0,'空_生成'!E40=INDEX('空_原材'!$E$6:$E$35,MATCH('空_生成'!B40,'空_原材'!$H$6:$H$35,0)),'空_生成'!F40=INDEX('空_原材'!$F$6:$F$35,MATCH('空_生成'!B40,'空_原材'!$H$6:$H$35,0)),'空_生成'!I40=INDEX('空_原材'!$K$6:$K$35,MATCH('空_生成'!B40,'空_原材'!$H$6:$H$35,0)),ISNUMBER('空_生成'!J40),'空_生成'!J40&gt;=0,'空_生成'!J40&lt;='空_生成'!H40,MOD('空_生成'!J40,1)=0,OR('空_生成'!J40=0,'空_生成'!K40&lt;&gt;""),OR(AND('空_生成'!D40="廃棄端材",'空_生成'!L40="廃棄",'空_生成'!J40=0),AND('空_生成'!D40&lt;&gt;"廃棄端材",'空_生成'!L40="使用可")),OR('空_生成'!M40="理論",'空_生成'!M40="実測",'空_生成'!M40="対象外"),OR('空_生成'!M40&lt;&gt;"実測",AND(ISNUMBER('空_生成'!N40),'空_生成'!N40&gt;0)),'空_生成'!P40&lt;&gt;"",'空_生成'!Q40&lt;&gt;"",'空_生成'!R40&lt;&gt;"",'空_生成'!S40&lt;&gt;"",'空_生成'!T40&lt;&gt;"",OR('空_生成'!O40="kg",'空_生成'!O40="m3",'空_生成'!O40="m2",'空_生成'!O40="本",'空_生成'!O40="枚",AND('空_生成'!O40="対象外",'空_生成'!D40="廃棄端材")),OR(INDEX('空_原材'!$B$6:$B$35,MATCH('空_生成'!B40,'空_原材'!$H$6:$H$35,0))&lt;&gt;"鋼材",AND(ISNUMBER(INDEX('空_原材'!$N$6:$N$35,MATCH('空_生成'!B40,'空_原材'!$H$6:$H$35,0))),INDEX('空_原材'!$N$6:$N$35,MATCH('空_生成'!B40,'空_原材'!$H$6:$H$35,0))&gt;0))),"入力OK","要確認"),"要確認"))</x:f>
      </x:c>
      <x:c r="S40" s="18" t="str">
        <x:f>IF('空_生成'!A40="","",'空_生成'!G40*'空_生成'!H40)</x:f>
      </x:c>
      <x:c r="T40" s="18" t="str">
        <x:f>IF('空_生成'!A40="","",'空_生成'!J40)</x:f>
      </x:c>
    </x:row>
    <x:row r="41" ht="38" customHeight="1">
      <x:c r="A41" s="4" t="str">
        <x:f>IF('空_生成'!A41="","",'空_生成'!A41)</x:f>
      </x:c>
      <x:c r="B41" s="4" t="str">
        <x:f>IF('空_生成'!A41="","",IFERROR(INDEX('空_原材'!$A$6:$A$35,MATCH('空_生成'!B41,'空_原材'!$H$6:$H$35,0)),""))</x:f>
      </x:c>
      <x:c r="C41" s="4" t="str">
        <x:f>IF('空_生成'!A41="","",IFERROR(INDEX('空_原材'!$C$6:$C$35,MATCH('空_生成'!B41,'空_原材'!$H$6:$H$35,0)),""))</x:f>
      </x:c>
      <x:c r="D41" s="4" t="str">
        <x:f>IF('空_生成'!A41="","",IFERROR(INDEX('空_原材'!$D$6:$D$35,MATCH('空_生成'!B41,'空_原材'!$H$6:$H$35,0)),""))</x:f>
      </x:c>
      <x:c r="E41" s="4" t="str">
        <x:f>IF('空_生成'!A41="","",'空_生成'!E41&amp;"×"&amp;'空_生成'!F41&amp;"×"&amp;'空_生成'!G41)</x:f>
      </x:c>
      <x:c r="F41" s="4" t="str">
        <x:f>IF('空_生成'!A41="","",'空_生成'!B41)</x:f>
      </x:c>
      <x:c r="G41" s="4" t="str">
        <x:f>IF('空_生成'!A41="","",'空_生成'!C41)</x:f>
      </x:c>
      <x:c r="H41" s="4" t="str">
        <x:f>IF('空_生成'!A41="","",'空_生成'!D41)</x:f>
      </x:c>
      <x:c r="I41" s="4" t="str">
        <x:f>IF('空_生成'!A41="","",'空_生成'!H41)</x:f>
      </x:c>
      <x:c r="J41" s="4" t="str">
        <x:f>IF('空_生成'!A41="","",'空_生成'!I41)</x:f>
      </x:c>
      <x:c r="K41" s="4" t="str">
        <x:f>IF('空_生成'!A41="","",IF(OR('空_生成'!D41="再利用端材",'空_生成'!D41="廃棄端材"),E41,"対象外"))</x:f>
      </x:c>
      <x:c r="L41" s="25" t="str">
        <x:f>IF('空_生成'!A41="","",IFERROR(IF(AND(INDEX('空_原材'!$B$6:$B$35,MATCH('空_生成'!B41,'空_原材'!$H$6:$H$35,0))="鋼材",ISNUMBER(INDEX('空_原材'!$N$6:$N$35,MATCH('空_生成'!B41,'空_原材'!$H$6:$H$35,0))),INDEX('空_原材'!$N$6:$N$35,MATCH('空_生成'!B41,'空_原材'!$H$6:$H$35,0))&gt;0),'空_生成'!G41/'設定'!$B$6*'空_生成'!H41*INDEX('空_原材'!$N$6:$N$35,MATCH('空_生成'!B41,'空_原材'!$H$6:$H$35,0)),""),""))</x:f>
      </x:c>
      <x:c r="M41" s="25" t="str">
        <x:f>IF('空_生成'!A41="","",IF(ISNUMBER('空_生成'!N41),'空_生成'!N41,""))</x:f>
      </x:c>
      <x:c r="N41" s="29" t="str">
        <x:f>IF('空_生成'!A41="","",IFERROR(IF(INDEX('空_原材'!$B$6:$B$35,MATCH('空_生成'!B41,'空_原材'!$H$6:$H$35,0))="木材",'空_生成'!E41*'空_生成'!F41*'空_生成'!G41*'空_生成'!H41/'設定'!$B$6^3,""),""))</x:f>
      </x:c>
      <x:c r="O41" s="33" t="str">
        <x:f>IF('空_生成'!A41="","",IFERROR(IF(INDEX('空_原材'!$B$6:$B$35,MATCH('空_生成'!B41,'空_原材'!$H$6:$H$35,0))="建材",'空_生成'!F41*'空_生成'!G41*'空_生成'!H41/'設定'!$B$6^2,""),""))</x:f>
      </x:c>
      <x:c r="P41" s="4" t="str">
        <x:f>IF('空_生成'!A41="","",'空_生成'!O41)</x:f>
      </x:c>
      <x:c r="Q41" s="4" t="str">
        <x:f>IF('空_生成'!A41="","",IF(AND(R41="入力OK",'空_生成'!L41="使用可",OR('空_生成'!D41="加工品",'空_生成'!D41="再利用端材")),'空_生成'!H41-'空_生成'!J41,0))</x:f>
      </x:c>
      <x:c r="R41" s="4" t="str">
        <x:f>IF('空_生成'!A41="","",IFERROR(IF(AND(OR('空_生成'!N41="",AND(ISNUMBER('空_生成'!N41),'空_生成'!N41&gt;0)),COUNTIF('空_生成'!$A$6:$A$65,'空_生成'!A41)=1,COUNTIF('空_原材'!$H$6:$H$35,'空_生成'!B41)=1,'空_生成'!C41=INDEX('空_原材'!$I$6:$I$35,MATCH('空_生成'!B41,'空_原材'!$H$6:$H$35,0)),INDEX('空_原材'!$R$6:$R$35,MATCH('空_生成'!B41,'空_原材'!$H$6:$H$35,0))="確認済",OR('空_生成'!D41="加工品",'空_生成'!D41="再利用端材",'空_生成'!D41="廃棄端材"),COUNT('空_生成'!E41:'空_生成'!H41)=4,'空_生成'!E41&gt;0,'空_生成'!F41&gt;0,'空_生成'!G41&gt;0,'空_生成'!H41&gt;0,MOD('空_生成'!H41,1)=0,'空_生成'!E41=INDEX('空_原材'!$E$6:$E$35,MATCH('空_生成'!B41,'空_原材'!$H$6:$H$35,0)),'空_生成'!F41=INDEX('空_原材'!$F$6:$F$35,MATCH('空_生成'!B41,'空_原材'!$H$6:$H$35,0)),'空_生成'!I41=INDEX('空_原材'!$K$6:$K$35,MATCH('空_生成'!B41,'空_原材'!$H$6:$H$35,0)),ISNUMBER('空_生成'!J41),'空_生成'!J41&gt;=0,'空_生成'!J41&lt;='空_生成'!H41,MOD('空_生成'!J41,1)=0,OR('空_生成'!J41=0,'空_生成'!K41&lt;&gt;""),OR(AND('空_生成'!D41="廃棄端材",'空_生成'!L41="廃棄",'空_生成'!J41=0),AND('空_生成'!D41&lt;&gt;"廃棄端材",'空_生成'!L41="使用可")),OR('空_生成'!M41="理論",'空_生成'!M41="実測",'空_生成'!M41="対象外"),OR('空_生成'!M41&lt;&gt;"実測",AND(ISNUMBER('空_生成'!N41),'空_生成'!N41&gt;0)),'空_生成'!P41&lt;&gt;"",'空_生成'!Q41&lt;&gt;"",'空_生成'!R41&lt;&gt;"",'空_生成'!S41&lt;&gt;"",'空_生成'!T41&lt;&gt;"",OR('空_生成'!O41="kg",'空_生成'!O41="m3",'空_生成'!O41="m2",'空_生成'!O41="本",'空_生成'!O41="枚",AND('空_生成'!O41="対象外",'空_生成'!D41="廃棄端材")),OR(INDEX('空_原材'!$B$6:$B$35,MATCH('空_生成'!B41,'空_原材'!$H$6:$H$35,0))&lt;&gt;"鋼材",AND(ISNUMBER(INDEX('空_原材'!$N$6:$N$35,MATCH('空_生成'!B41,'空_原材'!$H$6:$H$35,0))),INDEX('空_原材'!$N$6:$N$35,MATCH('空_生成'!B41,'空_原材'!$H$6:$H$35,0))&gt;0))),"入力OK","要確認"),"要確認"))</x:f>
      </x:c>
      <x:c r="S41" s="4" t="str">
        <x:f>IF('空_生成'!A41="","",'空_生成'!G41*'空_生成'!H41)</x:f>
      </x:c>
      <x:c r="T41" s="4" t="str">
        <x:f>IF('空_生成'!A41="","",'空_生成'!J41)</x:f>
      </x:c>
    </x:row>
    <x:row r="42" ht="38" customHeight="1">
      <x:c r="A42" s="18" t="str">
        <x:f>IF('空_生成'!A42="","",'空_生成'!A42)</x:f>
      </x:c>
      <x:c r="B42" s="18" t="str">
        <x:f>IF('空_生成'!A42="","",IFERROR(INDEX('空_原材'!$A$6:$A$35,MATCH('空_生成'!B42,'空_原材'!$H$6:$H$35,0)),""))</x:f>
      </x:c>
      <x:c r="C42" s="18" t="str">
        <x:f>IF('空_生成'!A42="","",IFERROR(INDEX('空_原材'!$C$6:$C$35,MATCH('空_生成'!B42,'空_原材'!$H$6:$H$35,0)),""))</x:f>
      </x:c>
      <x:c r="D42" s="18" t="str">
        <x:f>IF('空_生成'!A42="","",IFERROR(INDEX('空_原材'!$D$6:$D$35,MATCH('空_生成'!B42,'空_原材'!$H$6:$H$35,0)),""))</x:f>
      </x:c>
      <x:c r="E42" s="18" t="str">
        <x:f>IF('空_生成'!A42="","",'空_生成'!E42&amp;"×"&amp;'空_生成'!F42&amp;"×"&amp;'空_生成'!G42)</x:f>
      </x:c>
      <x:c r="F42" s="18" t="str">
        <x:f>IF('空_生成'!A42="","",'空_生成'!B42)</x:f>
      </x:c>
      <x:c r="G42" s="18" t="str">
        <x:f>IF('空_生成'!A42="","",'空_生成'!C42)</x:f>
      </x:c>
      <x:c r="H42" s="18" t="str">
        <x:f>IF('空_生成'!A42="","",'空_生成'!D42)</x:f>
      </x:c>
      <x:c r="I42" s="18" t="str">
        <x:f>IF('空_生成'!A42="","",'空_生成'!H42)</x:f>
      </x:c>
      <x:c r="J42" s="18" t="str">
        <x:f>IF('空_生成'!A42="","",'空_生成'!I42)</x:f>
      </x:c>
      <x:c r="K42" s="18" t="str">
        <x:f>IF('空_生成'!A42="","",IF(OR('空_生成'!D42="再利用端材",'空_生成'!D42="廃棄端材"),E42,"対象外"))</x:f>
      </x:c>
      <x:c r="L42" s="24" t="str">
        <x:f>IF('空_生成'!A42="","",IFERROR(IF(AND(INDEX('空_原材'!$B$6:$B$35,MATCH('空_生成'!B42,'空_原材'!$H$6:$H$35,0))="鋼材",ISNUMBER(INDEX('空_原材'!$N$6:$N$35,MATCH('空_生成'!B42,'空_原材'!$H$6:$H$35,0))),INDEX('空_原材'!$N$6:$N$35,MATCH('空_生成'!B42,'空_原材'!$H$6:$H$35,0))&gt;0),'空_生成'!G42/'設定'!$B$6*'空_生成'!H42*INDEX('空_原材'!$N$6:$N$35,MATCH('空_生成'!B42,'空_原材'!$H$6:$H$35,0)),""),""))</x:f>
      </x:c>
      <x:c r="M42" s="24" t="str">
        <x:f>IF('空_生成'!A42="","",IF(ISNUMBER('空_生成'!N42),'空_生成'!N42,""))</x:f>
      </x:c>
      <x:c r="N42" s="28" t="str">
        <x:f>IF('空_生成'!A42="","",IFERROR(IF(INDEX('空_原材'!$B$6:$B$35,MATCH('空_生成'!B42,'空_原材'!$H$6:$H$35,0))="木材",'空_生成'!E42*'空_生成'!F42*'空_生成'!G42*'空_生成'!H42/'設定'!$B$6^3,""),""))</x:f>
      </x:c>
      <x:c r="O42" s="32" t="str">
        <x:f>IF('空_生成'!A42="","",IFERROR(IF(INDEX('空_原材'!$B$6:$B$35,MATCH('空_生成'!B42,'空_原材'!$H$6:$H$35,0))="建材",'空_生成'!F42*'空_生成'!G42*'空_生成'!H42/'設定'!$B$6^2,""),""))</x:f>
      </x:c>
      <x:c r="P42" s="18" t="str">
        <x:f>IF('空_生成'!A42="","",'空_生成'!O42)</x:f>
      </x:c>
      <x:c r="Q42" s="18" t="str">
        <x:f>IF('空_生成'!A42="","",IF(AND(R42="入力OK",'空_生成'!L42="使用可",OR('空_生成'!D42="加工品",'空_生成'!D42="再利用端材")),'空_生成'!H42-'空_生成'!J42,0))</x:f>
      </x:c>
      <x:c r="R42" s="18" t="str">
        <x:f>IF('空_生成'!A42="","",IFERROR(IF(AND(OR('空_生成'!N42="",AND(ISNUMBER('空_生成'!N42),'空_生成'!N42&gt;0)),COUNTIF('空_生成'!$A$6:$A$65,'空_生成'!A42)=1,COUNTIF('空_原材'!$H$6:$H$35,'空_生成'!B42)=1,'空_生成'!C42=INDEX('空_原材'!$I$6:$I$35,MATCH('空_生成'!B42,'空_原材'!$H$6:$H$35,0)),INDEX('空_原材'!$R$6:$R$35,MATCH('空_生成'!B42,'空_原材'!$H$6:$H$35,0))="確認済",OR('空_生成'!D42="加工品",'空_生成'!D42="再利用端材",'空_生成'!D42="廃棄端材"),COUNT('空_生成'!E42:'空_生成'!H42)=4,'空_生成'!E42&gt;0,'空_生成'!F42&gt;0,'空_生成'!G42&gt;0,'空_生成'!H42&gt;0,MOD('空_生成'!H42,1)=0,'空_生成'!E42=INDEX('空_原材'!$E$6:$E$35,MATCH('空_生成'!B42,'空_原材'!$H$6:$H$35,0)),'空_生成'!F42=INDEX('空_原材'!$F$6:$F$35,MATCH('空_生成'!B42,'空_原材'!$H$6:$H$35,0)),'空_生成'!I42=INDEX('空_原材'!$K$6:$K$35,MATCH('空_生成'!B42,'空_原材'!$H$6:$H$35,0)),ISNUMBER('空_生成'!J42),'空_生成'!J42&gt;=0,'空_生成'!J42&lt;='空_生成'!H42,MOD('空_生成'!J42,1)=0,OR('空_生成'!J42=0,'空_生成'!K42&lt;&gt;""),OR(AND('空_生成'!D42="廃棄端材",'空_生成'!L42="廃棄",'空_生成'!J42=0),AND('空_生成'!D42&lt;&gt;"廃棄端材",'空_生成'!L42="使用可")),OR('空_生成'!M42="理論",'空_生成'!M42="実測",'空_生成'!M42="対象外"),OR('空_生成'!M42&lt;&gt;"実測",AND(ISNUMBER('空_生成'!N42),'空_生成'!N42&gt;0)),'空_生成'!P42&lt;&gt;"",'空_生成'!Q42&lt;&gt;"",'空_生成'!R42&lt;&gt;"",'空_生成'!S42&lt;&gt;"",'空_生成'!T42&lt;&gt;"",OR('空_生成'!O42="kg",'空_生成'!O42="m3",'空_生成'!O42="m2",'空_生成'!O42="本",'空_生成'!O42="枚",AND('空_生成'!O42="対象外",'空_生成'!D42="廃棄端材")),OR(INDEX('空_原材'!$B$6:$B$35,MATCH('空_生成'!B42,'空_原材'!$H$6:$H$35,0))&lt;&gt;"鋼材",AND(ISNUMBER(INDEX('空_原材'!$N$6:$N$35,MATCH('空_生成'!B42,'空_原材'!$H$6:$H$35,0))),INDEX('空_原材'!$N$6:$N$35,MATCH('空_生成'!B42,'空_原材'!$H$6:$H$35,0))&gt;0))),"入力OK","要確認"),"要確認"))</x:f>
      </x:c>
      <x:c r="S42" s="18" t="str">
        <x:f>IF('空_生成'!A42="","",'空_生成'!G42*'空_生成'!H42)</x:f>
      </x:c>
      <x:c r="T42" s="18" t="str">
        <x:f>IF('空_生成'!A42="","",'空_生成'!J42)</x:f>
      </x:c>
    </x:row>
    <x:row r="43" ht="38" customHeight="1">
      <x:c r="A43" s="4" t="str">
        <x:f>IF('空_生成'!A43="","",'空_生成'!A43)</x:f>
      </x:c>
      <x:c r="B43" s="4" t="str">
        <x:f>IF('空_生成'!A43="","",IFERROR(INDEX('空_原材'!$A$6:$A$35,MATCH('空_生成'!B43,'空_原材'!$H$6:$H$35,0)),""))</x:f>
      </x:c>
      <x:c r="C43" s="4" t="str">
        <x:f>IF('空_生成'!A43="","",IFERROR(INDEX('空_原材'!$C$6:$C$35,MATCH('空_生成'!B43,'空_原材'!$H$6:$H$35,0)),""))</x:f>
      </x:c>
      <x:c r="D43" s="4" t="str">
        <x:f>IF('空_生成'!A43="","",IFERROR(INDEX('空_原材'!$D$6:$D$35,MATCH('空_生成'!B43,'空_原材'!$H$6:$H$35,0)),""))</x:f>
      </x:c>
      <x:c r="E43" s="4" t="str">
        <x:f>IF('空_生成'!A43="","",'空_生成'!E43&amp;"×"&amp;'空_生成'!F43&amp;"×"&amp;'空_生成'!G43)</x:f>
      </x:c>
      <x:c r="F43" s="4" t="str">
        <x:f>IF('空_生成'!A43="","",'空_生成'!B43)</x:f>
      </x:c>
      <x:c r="G43" s="4" t="str">
        <x:f>IF('空_生成'!A43="","",'空_生成'!C43)</x:f>
      </x:c>
      <x:c r="H43" s="4" t="str">
        <x:f>IF('空_生成'!A43="","",'空_生成'!D43)</x:f>
      </x:c>
      <x:c r="I43" s="4" t="str">
        <x:f>IF('空_生成'!A43="","",'空_生成'!H43)</x:f>
      </x:c>
      <x:c r="J43" s="4" t="str">
        <x:f>IF('空_生成'!A43="","",'空_生成'!I43)</x:f>
      </x:c>
      <x:c r="K43" s="4" t="str">
        <x:f>IF('空_生成'!A43="","",IF(OR('空_生成'!D43="再利用端材",'空_生成'!D43="廃棄端材"),E43,"対象外"))</x:f>
      </x:c>
      <x:c r="L43" s="25" t="str">
        <x:f>IF('空_生成'!A43="","",IFERROR(IF(AND(INDEX('空_原材'!$B$6:$B$35,MATCH('空_生成'!B43,'空_原材'!$H$6:$H$35,0))="鋼材",ISNUMBER(INDEX('空_原材'!$N$6:$N$35,MATCH('空_生成'!B43,'空_原材'!$H$6:$H$35,0))),INDEX('空_原材'!$N$6:$N$35,MATCH('空_生成'!B43,'空_原材'!$H$6:$H$35,0))&gt;0),'空_生成'!G43/'設定'!$B$6*'空_生成'!H43*INDEX('空_原材'!$N$6:$N$35,MATCH('空_生成'!B43,'空_原材'!$H$6:$H$35,0)),""),""))</x:f>
      </x:c>
      <x:c r="M43" s="25" t="str">
        <x:f>IF('空_生成'!A43="","",IF(ISNUMBER('空_生成'!N43),'空_生成'!N43,""))</x:f>
      </x:c>
      <x:c r="N43" s="29" t="str">
        <x:f>IF('空_生成'!A43="","",IFERROR(IF(INDEX('空_原材'!$B$6:$B$35,MATCH('空_生成'!B43,'空_原材'!$H$6:$H$35,0))="木材",'空_生成'!E43*'空_生成'!F43*'空_生成'!G43*'空_生成'!H43/'設定'!$B$6^3,""),""))</x:f>
      </x:c>
      <x:c r="O43" s="33" t="str">
        <x:f>IF('空_生成'!A43="","",IFERROR(IF(INDEX('空_原材'!$B$6:$B$35,MATCH('空_生成'!B43,'空_原材'!$H$6:$H$35,0))="建材",'空_生成'!F43*'空_生成'!G43*'空_生成'!H43/'設定'!$B$6^2,""),""))</x:f>
      </x:c>
      <x:c r="P43" s="4" t="str">
        <x:f>IF('空_生成'!A43="","",'空_生成'!O43)</x:f>
      </x:c>
      <x:c r="Q43" s="4" t="str">
        <x:f>IF('空_生成'!A43="","",IF(AND(R43="入力OK",'空_生成'!L43="使用可",OR('空_生成'!D43="加工品",'空_生成'!D43="再利用端材")),'空_生成'!H43-'空_生成'!J43,0))</x:f>
      </x:c>
      <x:c r="R43" s="4" t="str">
        <x:f>IF('空_生成'!A43="","",IFERROR(IF(AND(OR('空_生成'!N43="",AND(ISNUMBER('空_生成'!N43),'空_生成'!N43&gt;0)),COUNTIF('空_生成'!$A$6:$A$65,'空_生成'!A43)=1,COUNTIF('空_原材'!$H$6:$H$35,'空_生成'!B43)=1,'空_生成'!C43=INDEX('空_原材'!$I$6:$I$35,MATCH('空_生成'!B43,'空_原材'!$H$6:$H$35,0)),INDEX('空_原材'!$R$6:$R$35,MATCH('空_生成'!B43,'空_原材'!$H$6:$H$35,0))="確認済",OR('空_生成'!D43="加工品",'空_生成'!D43="再利用端材",'空_生成'!D43="廃棄端材"),COUNT('空_生成'!E43:'空_生成'!H43)=4,'空_生成'!E43&gt;0,'空_生成'!F43&gt;0,'空_生成'!G43&gt;0,'空_生成'!H43&gt;0,MOD('空_生成'!H43,1)=0,'空_生成'!E43=INDEX('空_原材'!$E$6:$E$35,MATCH('空_生成'!B43,'空_原材'!$H$6:$H$35,0)),'空_生成'!F43=INDEX('空_原材'!$F$6:$F$35,MATCH('空_生成'!B43,'空_原材'!$H$6:$H$35,0)),'空_生成'!I43=INDEX('空_原材'!$K$6:$K$35,MATCH('空_生成'!B43,'空_原材'!$H$6:$H$35,0)),ISNUMBER('空_生成'!J43),'空_生成'!J43&gt;=0,'空_生成'!J43&lt;='空_生成'!H43,MOD('空_生成'!J43,1)=0,OR('空_生成'!J43=0,'空_生成'!K43&lt;&gt;""),OR(AND('空_生成'!D43="廃棄端材",'空_生成'!L43="廃棄",'空_生成'!J43=0),AND('空_生成'!D43&lt;&gt;"廃棄端材",'空_生成'!L43="使用可")),OR('空_生成'!M43="理論",'空_生成'!M43="実測",'空_生成'!M43="対象外"),OR('空_生成'!M43&lt;&gt;"実測",AND(ISNUMBER('空_生成'!N43),'空_生成'!N43&gt;0)),'空_生成'!P43&lt;&gt;"",'空_生成'!Q43&lt;&gt;"",'空_生成'!R43&lt;&gt;"",'空_生成'!S43&lt;&gt;"",'空_生成'!T43&lt;&gt;"",OR('空_生成'!O43="kg",'空_生成'!O43="m3",'空_生成'!O43="m2",'空_生成'!O43="本",'空_生成'!O43="枚",AND('空_生成'!O43="対象外",'空_生成'!D43="廃棄端材")),OR(INDEX('空_原材'!$B$6:$B$35,MATCH('空_生成'!B43,'空_原材'!$H$6:$H$35,0))&lt;&gt;"鋼材",AND(ISNUMBER(INDEX('空_原材'!$N$6:$N$35,MATCH('空_生成'!B43,'空_原材'!$H$6:$H$35,0))),INDEX('空_原材'!$N$6:$N$35,MATCH('空_生成'!B43,'空_原材'!$H$6:$H$35,0))&gt;0))),"入力OK","要確認"),"要確認"))</x:f>
      </x:c>
      <x:c r="S43" s="4" t="str">
        <x:f>IF('空_生成'!A43="","",'空_生成'!G43*'空_生成'!H43)</x:f>
      </x:c>
      <x:c r="T43" s="4" t="str">
        <x:f>IF('空_生成'!A43="","",'空_生成'!J43)</x:f>
      </x:c>
    </x:row>
    <x:row r="44" ht="38" customHeight="1">
      <x:c r="A44" s="18" t="str">
        <x:f>IF('空_生成'!A44="","",'空_生成'!A44)</x:f>
      </x:c>
      <x:c r="B44" s="18" t="str">
        <x:f>IF('空_生成'!A44="","",IFERROR(INDEX('空_原材'!$A$6:$A$35,MATCH('空_生成'!B44,'空_原材'!$H$6:$H$35,0)),""))</x:f>
      </x:c>
      <x:c r="C44" s="18" t="str">
        <x:f>IF('空_生成'!A44="","",IFERROR(INDEX('空_原材'!$C$6:$C$35,MATCH('空_生成'!B44,'空_原材'!$H$6:$H$35,0)),""))</x:f>
      </x:c>
      <x:c r="D44" s="18" t="str">
        <x:f>IF('空_生成'!A44="","",IFERROR(INDEX('空_原材'!$D$6:$D$35,MATCH('空_生成'!B44,'空_原材'!$H$6:$H$35,0)),""))</x:f>
      </x:c>
      <x:c r="E44" s="18" t="str">
        <x:f>IF('空_生成'!A44="","",'空_生成'!E44&amp;"×"&amp;'空_生成'!F44&amp;"×"&amp;'空_生成'!G44)</x:f>
      </x:c>
      <x:c r="F44" s="18" t="str">
        <x:f>IF('空_生成'!A44="","",'空_生成'!B44)</x:f>
      </x:c>
      <x:c r="G44" s="18" t="str">
        <x:f>IF('空_生成'!A44="","",'空_生成'!C44)</x:f>
      </x:c>
      <x:c r="H44" s="18" t="str">
        <x:f>IF('空_生成'!A44="","",'空_生成'!D44)</x:f>
      </x:c>
      <x:c r="I44" s="18" t="str">
        <x:f>IF('空_生成'!A44="","",'空_生成'!H44)</x:f>
      </x:c>
      <x:c r="J44" s="18" t="str">
        <x:f>IF('空_生成'!A44="","",'空_生成'!I44)</x:f>
      </x:c>
      <x:c r="K44" s="18" t="str">
        <x:f>IF('空_生成'!A44="","",IF(OR('空_生成'!D44="再利用端材",'空_生成'!D44="廃棄端材"),E44,"対象外"))</x:f>
      </x:c>
      <x:c r="L44" s="24" t="str">
        <x:f>IF('空_生成'!A44="","",IFERROR(IF(AND(INDEX('空_原材'!$B$6:$B$35,MATCH('空_生成'!B44,'空_原材'!$H$6:$H$35,0))="鋼材",ISNUMBER(INDEX('空_原材'!$N$6:$N$35,MATCH('空_生成'!B44,'空_原材'!$H$6:$H$35,0))),INDEX('空_原材'!$N$6:$N$35,MATCH('空_生成'!B44,'空_原材'!$H$6:$H$35,0))&gt;0),'空_生成'!G44/'設定'!$B$6*'空_生成'!H44*INDEX('空_原材'!$N$6:$N$35,MATCH('空_生成'!B44,'空_原材'!$H$6:$H$35,0)),""),""))</x:f>
      </x:c>
      <x:c r="M44" s="24" t="str">
        <x:f>IF('空_生成'!A44="","",IF(ISNUMBER('空_生成'!N44),'空_生成'!N44,""))</x:f>
      </x:c>
      <x:c r="N44" s="28" t="str">
        <x:f>IF('空_生成'!A44="","",IFERROR(IF(INDEX('空_原材'!$B$6:$B$35,MATCH('空_生成'!B44,'空_原材'!$H$6:$H$35,0))="木材",'空_生成'!E44*'空_生成'!F44*'空_生成'!G44*'空_生成'!H44/'設定'!$B$6^3,""),""))</x:f>
      </x:c>
      <x:c r="O44" s="32" t="str">
        <x:f>IF('空_生成'!A44="","",IFERROR(IF(INDEX('空_原材'!$B$6:$B$35,MATCH('空_生成'!B44,'空_原材'!$H$6:$H$35,0))="建材",'空_生成'!F44*'空_生成'!G44*'空_生成'!H44/'設定'!$B$6^2,""),""))</x:f>
      </x:c>
      <x:c r="P44" s="18" t="str">
        <x:f>IF('空_生成'!A44="","",'空_生成'!O44)</x:f>
      </x:c>
      <x:c r="Q44" s="18" t="str">
        <x:f>IF('空_生成'!A44="","",IF(AND(R44="入力OK",'空_生成'!L44="使用可",OR('空_生成'!D44="加工品",'空_生成'!D44="再利用端材")),'空_生成'!H44-'空_生成'!J44,0))</x:f>
      </x:c>
      <x:c r="R44" s="18" t="str">
        <x:f>IF('空_生成'!A44="","",IFERROR(IF(AND(OR('空_生成'!N44="",AND(ISNUMBER('空_生成'!N44),'空_生成'!N44&gt;0)),COUNTIF('空_生成'!$A$6:$A$65,'空_生成'!A44)=1,COUNTIF('空_原材'!$H$6:$H$35,'空_生成'!B44)=1,'空_生成'!C44=INDEX('空_原材'!$I$6:$I$35,MATCH('空_生成'!B44,'空_原材'!$H$6:$H$35,0)),INDEX('空_原材'!$R$6:$R$35,MATCH('空_生成'!B44,'空_原材'!$H$6:$H$35,0))="確認済",OR('空_生成'!D44="加工品",'空_生成'!D44="再利用端材",'空_生成'!D44="廃棄端材"),COUNT('空_生成'!E44:'空_生成'!H44)=4,'空_生成'!E44&gt;0,'空_生成'!F44&gt;0,'空_生成'!G44&gt;0,'空_生成'!H44&gt;0,MOD('空_生成'!H44,1)=0,'空_生成'!E44=INDEX('空_原材'!$E$6:$E$35,MATCH('空_生成'!B44,'空_原材'!$H$6:$H$35,0)),'空_生成'!F44=INDEX('空_原材'!$F$6:$F$35,MATCH('空_生成'!B44,'空_原材'!$H$6:$H$35,0)),'空_生成'!I44=INDEX('空_原材'!$K$6:$K$35,MATCH('空_生成'!B44,'空_原材'!$H$6:$H$35,0)),ISNUMBER('空_生成'!J44),'空_生成'!J44&gt;=0,'空_生成'!J44&lt;='空_生成'!H44,MOD('空_生成'!J44,1)=0,OR('空_生成'!J44=0,'空_生成'!K44&lt;&gt;""),OR(AND('空_生成'!D44="廃棄端材",'空_生成'!L44="廃棄",'空_生成'!J44=0),AND('空_生成'!D44&lt;&gt;"廃棄端材",'空_生成'!L44="使用可")),OR('空_生成'!M44="理論",'空_生成'!M44="実測",'空_生成'!M44="対象外"),OR('空_生成'!M44&lt;&gt;"実測",AND(ISNUMBER('空_生成'!N44),'空_生成'!N44&gt;0)),'空_生成'!P44&lt;&gt;"",'空_生成'!Q44&lt;&gt;"",'空_生成'!R44&lt;&gt;"",'空_生成'!S44&lt;&gt;"",'空_生成'!T44&lt;&gt;"",OR('空_生成'!O44="kg",'空_生成'!O44="m3",'空_生成'!O44="m2",'空_生成'!O44="本",'空_生成'!O44="枚",AND('空_生成'!O44="対象外",'空_生成'!D44="廃棄端材")),OR(INDEX('空_原材'!$B$6:$B$35,MATCH('空_生成'!B44,'空_原材'!$H$6:$H$35,0))&lt;&gt;"鋼材",AND(ISNUMBER(INDEX('空_原材'!$N$6:$N$35,MATCH('空_生成'!B44,'空_原材'!$H$6:$H$35,0))),INDEX('空_原材'!$N$6:$N$35,MATCH('空_生成'!B44,'空_原材'!$H$6:$H$35,0))&gt;0))),"入力OK","要確認"),"要確認"))</x:f>
      </x:c>
      <x:c r="S44" s="18" t="str">
        <x:f>IF('空_生成'!A44="","",'空_生成'!G44*'空_生成'!H44)</x:f>
      </x:c>
      <x:c r="T44" s="18" t="str">
        <x:f>IF('空_生成'!A44="","",'空_生成'!J44)</x:f>
      </x:c>
    </x:row>
    <x:row r="45" ht="38" customHeight="1">
      <x:c r="A45" s="4" t="str">
        <x:f>IF('空_生成'!A45="","",'空_生成'!A45)</x:f>
      </x:c>
      <x:c r="B45" s="4" t="str">
        <x:f>IF('空_生成'!A45="","",IFERROR(INDEX('空_原材'!$A$6:$A$35,MATCH('空_生成'!B45,'空_原材'!$H$6:$H$35,0)),""))</x:f>
      </x:c>
      <x:c r="C45" s="4" t="str">
        <x:f>IF('空_生成'!A45="","",IFERROR(INDEX('空_原材'!$C$6:$C$35,MATCH('空_生成'!B45,'空_原材'!$H$6:$H$35,0)),""))</x:f>
      </x:c>
      <x:c r="D45" s="4" t="str">
        <x:f>IF('空_生成'!A45="","",IFERROR(INDEX('空_原材'!$D$6:$D$35,MATCH('空_生成'!B45,'空_原材'!$H$6:$H$35,0)),""))</x:f>
      </x:c>
      <x:c r="E45" s="4" t="str">
        <x:f>IF('空_生成'!A45="","",'空_生成'!E45&amp;"×"&amp;'空_生成'!F45&amp;"×"&amp;'空_生成'!G45)</x:f>
      </x:c>
      <x:c r="F45" s="4" t="str">
        <x:f>IF('空_生成'!A45="","",'空_生成'!B45)</x:f>
      </x:c>
      <x:c r="G45" s="4" t="str">
        <x:f>IF('空_生成'!A45="","",'空_生成'!C45)</x:f>
      </x:c>
      <x:c r="H45" s="4" t="str">
        <x:f>IF('空_生成'!A45="","",'空_生成'!D45)</x:f>
      </x:c>
      <x:c r="I45" s="4" t="str">
        <x:f>IF('空_生成'!A45="","",'空_生成'!H45)</x:f>
      </x:c>
      <x:c r="J45" s="4" t="str">
        <x:f>IF('空_生成'!A45="","",'空_生成'!I45)</x:f>
      </x:c>
      <x:c r="K45" s="4" t="str">
        <x:f>IF('空_生成'!A45="","",IF(OR('空_生成'!D45="再利用端材",'空_生成'!D45="廃棄端材"),E45,"対象外"))</x:f>
      </x:c>
      <x:c r="L45" s="25" t="str">
        <x:f>IF('空_生成'!A45="","",IFERROR(IF(AND(INDEX('空_原材'!$B$6:$B$35,MATCH('空_生成'!B45,'空_原材'!$H$6:$H$35,0))="鋼材",ISNUMBER(INDEX('空_原材'!$N$6:$N$35,MATCH('空_生成'!B45,'空_原材'!$H$6:$H$35,0))),INDEX('空_原材'!$N$6:$N$35,MATCH('空_生成'!B45,'空_原材'!$H$6:$H$35,0))&gt;0),'空_生成'!G45/'設定'!$B$6*'空_生成'!H45*INDEX('空_原材'!$N$6:$N$35,MATCH('空_生成'!B45,'空_原材'!$H$6:$H$35,0)),""),""))</x:f>
      </x:c>
      <x:c r="M45" s="25" t="str">
        <x:f>IF('空_生成'!A45="","",IF(ISNUMBER('空_生成'!N45),'空_生成'!N45,""))</x:f>
      </x:c>
      <x:c r="N45" s="29" t="str">
        <x:f>IF('空_生成'!A45="","",IFERROR(IF(INDEX('空_原材'!$B$6:$B$35,MATCH('空_生成'!B45,'空_原材'!$H$6:$H$35,0))="木材",'空_生成'!E45*'空_生成'!F45*'空_生成'!G45*'空_生成'!H45/'設定'!$B$6^3,""),""))</x:f>
      </x:c>
      <x:c r="O45" s="33" t="str">
        <x:f>IF('空_生成'!A45="","",IFERROR(IF(INDEX('空_原材'!$B$6:$B$35,MATCH('空_生成'!B45,'空_原材'!$H$6:$H$35,0))="建材",'空_生成'!F45*'空_生成'!G45*'空_生成'!H45/'設定'!$B$6^2,""),""))</x:f>
      </x:c>
      <x:c r="P45" s="4" t="str">
        <x:f>IF('空_生成'!A45="","",'空_生成'!O45)</x:f>
      </x:c>
      <x:c r="Q45" s="4" t="str">
        <x:f>IF('空_生成'!A45="","",IF(AND(R45="入力OK",'空_生成'!L45="使用可",OR('空_生成'!D45="加工品",'空_生成'!D45="再利用端材")),'空_生成'!H45-'空_生成'!J45,0))</x:f>
      </x:c>
      <x:c r="R45" s="4" t="str">
        <x:f>IF('空_生成'!A45="","",IFERROR(IF(AND(OR('空_生成'!N45="",AND(ISNUMBER('空_生成'!N45),'空_生成'!N45&gt;0)),COUNTIF('空_生成'!$A$6:$A$65,'空_生成'!A45)=1,COUNTIF('空_原材'!$H$6:$H$35,'空_生成'!B45)=1,'空_生成'!C45=INDEX('空_原材'!$I$6:$I$35,MATCH('空_生成'!B45,'空_原材'!$H$6:$H$35,0)),INDEX('空_原材'!$R$6:$R$35,MATCH('空_生成'!B45,'空_原材'!$H$6:$H$35,0))="確認済",OR('空_生成'!D45="加工品",'空_生成'!D45="再利用端材",'空_生成'!D45="廃棄端材"),COUNT('空_生成'!E45:'空_生成'!H45)=4,'空_生成'!E45&gt;0,'空_生成'!F45&gt;0,'空_生成'!G45&gt;0,'空_生成'!H45&gt;0,MOD('空_生成'!H45,1)=0,'空_生成'!E45=INDEX('空_原材'!$E$6:$E$35,MATCH('空_生成'!B45,'空_原材'!$H$6:$H$35,0)),'空_生成'!F45=INDEX('空_原材'!$F$6:$F$35,MATCH('空_生成'!B45,'空_原材'!$H$6:$H$35,0)),'空_生成'!I45=INDEX('空_原材'!$K$6:$K$35,MATCH('空_生成'!B45,'空_原材'!$H$6:$H$35,0)),ISNUMBER('空_生成'!J45),'空_生成'!J45&gt;=0,'空_生成'!J45&lt;='空_生成'!H45,MOD('空_生成'!J45,1)=0,OR('空_生成'!J45=0,'空_生成'!K45&lt;&gt;""),OR(AND('空_生成'!D45="廃棄端材",'空_生成'!L45="廃棄",'空_生成'!J45=0),AND('空_生成'!D45&lt;&gt;"廃棄端材",'空_生成'!L45="使用可")),OR('空_生成'!M45="理論",'空_生成'!M45="実測",'空_生成'!M45="対象外"),OR('空_生成'!M45&lt;&gt;"実測",AND(ISNUMBER('空_生成'!N45),'空_生成'!N45&gt;0)),'空_生成'!P45&lt;&gt;"",'空_生成'!Q45&lt;&gt;"",'空_生成'!R45&lt;&gt;"",'空_生成'!S45&lt;&gt;"",'空_生成'!T45&lt;&gt;"",OR('空_生成'!O45="kg",'空_生成'!O45="m3",'空_生成'!O45="m2",'空_生成'!O45="本",'空_生成'!O45="枚",AND('空_生成'!O45="対象外",'空_生成'!D45="廃棄端材")),OR(INDEX('空_原材'!$B$6:$B$35,MATCH('空_生成'!B45,'空_原材'!$H$6:$H$35,0))&lt;&gt;"鋼材",AND(ISNUMBER(INDEX('空_原材'!$N$6:$N$35,MATCH('空_生成'!B45,'空_原材'!$H$6:$H$35,0))),INDEX('空_原材'!$N$6:$N$35,MATCH('空_生成'!B45,'空_原材'!$H$6:$H$35,0))&gt;0))),"入力OK","要確認"),"要確認"))</x:f>
      </x:c>
      <x:c r="S45" s="4" t="str">
        <x:f>IF('空_生成'!A45="","",'空_生成'!G45*'空_生成'!H45)</x:f>
      </x:c>
      <x:c r="T45" s="4" t="str">
        <x:f>IF('空_生成'!A45="","",'空_生成'!J45)</x:f>
      </x:c>
    </x:row>
    <x:row r="46" ht="38" customHeight="1">
      <x:c r="A46" s="18" t="str">
        <x:f>IF('空_生成'!A46="","",'空_生成'!A46)</x:f>
      </x:c>
      <x:c r="B46" s="18" t="str">
        <x:f>IF('空_生成'!A46="","",IFERROR(INDEX('空_原材'!$A$6:$A$35,MATCH('空_生成'!B46,'空_原材'!$H$6:$H$35,0)),""))</x:f>
      </x:c>
      <x:c r="C46" s="18" t="str">
        <x:f>IF('空_生成'!A46="","",IFERROR(INDEX('空_原材'!$C$6:$C$35,MATCH('空_生成'!B46,'空_原材'!$H$6:$H$35,0)),""))</x:f>
      </x:c>
      <x:c r="D46" s="18" t="str">
        <x:f>IF('空_生成'!A46="","",IFERROR(INDEX('空_原材'!$D$6:$D$35,MATCH('空_生成'!B46,'空_原材'!$H$6:$H$35,0)),""))</x:f>
      </x:c>
      <x:c r="E46" s="18" t="str">
        <x:f>IF('空_生成'!A46="","",'空_生成'!E46&amp;"×"&amp;'空_生成'!F46&amp;"×"&amp;'空_生成'!G46)</x:f>
      </x:c>
      <x:c r="F46" s="18" t="str">
        <x:f>IF('空_生成'!A46="","",'空_生成'!B46)</x:f>
      </x:c>
      <x:c r="G46" s="18" t="str">
        <x:f>IF('空_生成'!A46="","",'空_生成'!C46)</x:f>
      </x:c>
      <x:c r="H46" s="18" t="str">
        <x:f>IF('空_生成'!A46="","",'空_生成'!D46)</x:f>
      </x:c>
      <x:c r="I46" s="18" t="str">
        <x:f>IF('空_生成'!A46="","",'空_生成'!H46)</x:f>
      </x:c>
      <x:c r="J46" s="18" t="str">
        <x:f>IF('空_生成'!A46="","",'空_生成'!I46)</x:f>
      </x:c>
      <x:c r="K46" s="18" t="str">
        <x:f>IF('空_生成'!A46="","",IF(OR('空_生成'!D46="再利用端材",'空_生成'!D46="廃棄端材"),E46,"対象外"))</x:f>
      </x:c>
      <x:c r="L46" s="24" t="str">
        <x:f>IF('空_生成'!A46="","",IFERROR(IF(AND(INDEX('空_原材'!$B$6:$B$35,MATCH('空_生成'!B46,'空_原材'!$H$6:$H$35,0))="鋼材",ISNUMBER(INDEX('空_原材'!$N$6:$N$35,MATCH('空_生成'!B46,'空_原材'!$H$6:$H$35,0))),INDEX('空_原材'!$N$6:$N$35,MATCH('空_生成'!B46,'空_原材'!$H$6:$H$35,0))&gt;0),'空_生成'!G46/'設定'!$B$6*'空_生成'!H46*INDEX('空_原材'!$N$6:$N$35,MATCH('空_生成'!B46,'空_原材'!$H$6:$H$35,0)),""),""))</x:f>
      </x:c>
      <x:c r="M46" s="24" t="str">
        <x:f>IF('空_生成'!A46="","",IF(ISNUMBER('空_生成'!N46),'空_生成'!N46,""))</x:f>
      </x:c>
      <x:c r="N46" s="28" t="str">
        <x:f>IF('空_生成'!A46="","",IFERROR(IF(INDEX('空_原材'!$B$6:$B$35,MATCH('空_生成'!B46,'空_原材'!$H$6:$H$35,0))="木材",'空_生成'!E46*'空_生成'!F46*'空_生成'!G46*'空_生成'!H46/'設定'!$B$6^3,""),""))</x:f>
      </x:c>
      <x:c r="O46" s="32" t="str">
        <x:f>IF('空_生成'!A46="","",IFERROR(IF(INDEX('空_原材'!$B$6:$B$35,MATCH('空_生成'!B46,'空_原材'!$H$6:$H$35,0))="建材",'空_生成'!F46*'空_生成'!G46*'空_生成'!H46/'設定'!$B$6^2,""),""))</x:f>
      </x:c>
      <x:c r="P46" s="18" t="str">
        <x:f>IF('空_生成'!A46="","",'空_生成'!O46)</x:f>
      </x:c>
      <x:c r="Q46" s="18" t="str">
        <x:f>IF('空_生成'!A46="","",IF(AND(R46="入力OK",'空_生成'!L46="使用可",OR('空_生成'!D46="加工品",'空_生成'!D46="再利用端材")),'空_生成'!H46-'空_生成'!J46,0))</x:f>
      </x:c>
      <x:c r="R46" s="18" t="str">
        <x:f>IF('空_生成'!A46="","",IFERROR(IF(AND(OR('空_生成'!N46="",AND(ISNUMBER('空_生成'!N46),'空_生成'!N46&gt;0)),COUNTIF('空_生成'!$A$6:$A$65,'空_生成'!A46)=1,COUNTIF('空_原材'!$H$6:$H$35,'空_生成'!B46)=1,'空_生成'!C46=INDEX('空_原材'!$I$6:$I$35,MATCH('空_生成'!B46,'空_原材'!$H$6:$H$35,0)),INDEX('空_原材'!$R$6:$R$35,MATCH('空_生成'!B46,'空_原材'!$H$6:$H$35,0))="確認済",OR('空_生成'!D46="加工品",'空_生成'!D46="再利用端材",'空_生成'!D46="廃棄端材"),COUNT('空_生成'!E46:'空_生成'!H46)=4,'空_生成'!E46&gt;0,'空_生成'!F46&gt;0,'空_生成'!G46&gt;0,'空_生成'!H46&gt;0,MOD('空_生成'!H46,1)=0,'空_生成'!E46=INDEX('空_原材'!$E$6:$E$35,MATCH('空_生成'!B46,'空_原材'!$H$6:$H$35,0)),'空_生成'!F46=INDEX('空_原材'!$F$6:$F$35,MATCH('空_生成'!B46,'空_原材'!$H$6:$H$35,0)),'空_生成'!I46=INDEX('空_原材'!$K$6:$K$35,MATCH('空_生成'!B46,'空_原材'!$H$6:$H$35,0)),ISNUMBER('空_生成'!J46),'空_生成'!J46&gt;=0,'空_生成'!J46&lt;='空_生成'!H46,MOD('空_生成'!J46,1)=0,OR('空_生成'!J46=0,'空_生成'!K46&lt;&gt;""),OR(AND('空_生成'!D46="廃棄端材",'空_生成'!L46="廃棄",'空_生成'!J46=0),AND('空_生成'!D46&lt;&gt;"廃棄端材",'空_生成'!L46="使用可")),OR('空_生成'!M46="理論",'空_生成'!M46="実測",'空_生成'!M46="対象外"),OR('空_生成'!M46&lt;&gt;"実測",AND(ISNUMBER('空_生成'!N46),'空_生成'!N46&gt;0)),'空_生成'!P46&lt;&gt;"",'空_生成'!Q46&lt;&gt;"",'空_生成'!R46&lt;&gt;"",'空_生成'!S46&lt;&gt;"",'空_生成'!T46&lt;&gt;"",OR('空_生成'!O46="kg",'空_生成'!O46="m3",'空_生成'!O46="m2",'空_生成'!O46="本",'空_生成'!O46="枚",AND('空_生成'!O46="対象外",'空_生成'!D46="廃棄端材")),OR(INDEX('空_原材'!$B$6:$B$35,MATCH('空_生成'!B46,'空_原材'!$H$6:$H$35,0))&lt;&gt;"鋼材",AND(ISNUMBER(INDEX('空_原材'!$N$6:$N$35,MATCH('空_生成'!B46,'空_原材'!$H$6:$H$35,0))),INDEX('空_原材'!$N$6:$N$35,MATCH('空_生成'!B46,'空_原材'!$H$6:$H$35,0))&gt;0))),"入力OK","要確認"),"要確認"))</x:f>
      </x:c>
      <x:c r="S46" s="18" t="str">
        <x:f>IF('空_生成'!A46="","",'空_生成'!G46*'空_生成'!H46)</x:f>
      </x:c>
      <x:c r="T46" s="18" t="str">
        <x:f>IF('空_生成'!A46="","",'空_生成'!J46)</x:f>
      </x:c>
    </x:row>
    <x:row r="47" ht="38" customHeight="1">
      <x:c r="A47" s="4" t="str">
        <x:f>IF('空_生成'!A47="","",'空_生成'!A47)</x:f>
      </x:c>
      <x:c r="B47" s="4" t="str">
        <x:f>IF('空_生成'!A47="","",IFERROR(INDEX('空_原材'!$A$6:$A$35,MATCH('空_生成'!B47,'空_原材'!$H$6:$H$35,0)),""))</x:f>
      </x:c>
      <x:c r="C47" s="4" t="str">
        <x:f>IF('空_生成'!A47="","",IFERROR(INDEX('空_原材'!$C$6:$C$35,MATCH('空_生成'!B47,'空_原材'!$H$6:$H$35,0)),""))</x:f>
      </x:c>
      <x:c r="D47" s="4" t="str">
        <x:f>IF('空_生成'!A47="","",IFERROR(INDEX('空_原材'!$D$6:$D$35,MATCH('空_生成'!B47,'空_原材'!$H$6:$H$35,0)),""))</x:f>
      </x:c>
      <x:c r="E47" s="4" t="str">
        <x:f>IF('空_生成'!A47="","",'空_生成'!E47&amp;"×"&amp;'空_生成'!F47&amp;"×"&amp;'空_生成'!G47)</x:f>
      </x:c>
      <x:c r="F47" s="4" t="str">
        <x:f>IF('空_生成'!A47="","",'空_生成'!B47)</x:f>
      </x:c>
      <x:c r="G47" s="4" t="str">
        <x:f>IF('空_生成'!A47="","",'空_生成'!C47)</x:f>
      </x:c>
      <x:c r="H47" s="4" t="str">
        <x:f>IF('空_生成'!A47="","",'空_生成'!D47)</x:f>
      </x:c>
      <x:c r="I47" s="4" t="str">
        <x:f>IF('空_生成'!A47="","",'空_生成'!H47)</x:f>
      </x:c>
      <x:c r="J47" s="4" t="str">
        <x:f>IF('空_生成'!A47="","",'空_生成'!I47)</x:f>
      </x:c>
      <x:c r="K47" s="4" t="str">
        <x:f>IF('空_生成'!A47="","",IF(OR('空_生成'!D47="再利用端材",'空_生成'!D47="廃棄端材"),E47,"対象外"))</x:f>
      </x:c>
      <x:c r="L47" s="25" t="str">
        <x:f>IF('空_生成'!A47="","",IFERROR(IF(AND(INDEX('空_原材'!$B$6:$B$35,MATCH('空_生成'!B47,'空_原材'!$H$6:$H$35,0))="鋼材",ISNUMBER(INDEX('空_原材'!$N$6:$N$35,MATCH('空_生成'!B47,'空_原材'!$H$6:$H$35,0))),INDEX('空_原材'!$N$6:$N$35,MATCH('空_生成'!B47,'空_原材'!$H$6:$H$35,0))&gt;0),'空_生成'!G47/'設定'!$B$6*'空_生成'!H47*INDEX('空_原材'!$N$6:$N$35,MATCH('空_生成'!B47,'空_原材'!$H$6:$H$35,0)),""),""))</x:f>
      </x:c>
      <x:c r="M47" s="25" t="str">
        <x:f>IF('空_生成'!A47="","",IF(ISNUMBER('空_生成'!N47),'空_生成'!N47,""))</x:f>
      </x:c>
      <x:c r="N47" s="29" t="str">
        <x:f>IF('空_生成'!A47="","",IFERROR(IF(INDEX('空_原材'!$B$6:$B$35,MATCH('空_生成'!B47,'空_原材'!$H$6:$H$35,0))="木材",'空_生成'!E47*'空_生成'!F47*'空_生成'!G47*'空_生成'!H47/'設定'!$B$6^3,""),""))</x:f>
      </x:c>
      <x:c r="O47" s="33" t="str">
        <x:f>IF('空_生成'!A47="","",IFERROR(IF(INDEX('空_原材'!$B$6:$B$35,MATCH('空_生成'!B47,'空_原材'!$H$6:$H$35,0))="建材",'空_生成'!F47*'空_生成'!G47*'空_生成'!H47/'設定'!$B$6^2,""),""))</x:f>
      </x:c>
      <x:c r="P47" s="4" t="str">
        <x:f>IF('空_生成'!A47="","",'空_生成'!O47)</x:f>
      </x:c>
      <x:c r="Q47" s="4" t="str">
        <x:f>IF('空_生成'!A47="","",IF(AND(R47="入力OK",'空_生成'!L47="使用可",OR('空_生成'!D47="加工品",'空_生成'!D47="再利用端材")),'空_生成'!H47-'空_生成'!J47,0))</x:f>
      </x:c>
      <x:c r="R47" s="4" t="str">
        <x:f>IF('空_生成'!A47="","",IFERROR(IF(AND(OR('空_生成'!N47="",AND(ISNUMBER('空_生成'!N47),'空_生成'!N47&gt;0)),COUNTIF('空_生成'!$A$6:$A$65,'空_生成'!A47)=1,COUNTIF('空_原材'!$H$6:$H$35,'空_生成'!B47)=1,'空_生成'!C47=INDEX('空_原材'!$I$6:$I$35,MATCH('空_生成'!B47,'空_原材'!$H$6:$H$35,0)),INDEX('空_原材'!$R$6:$R$35,MATCH('空_生成'!B47,'空_原材'!$H$6:$H$35,0))="確認済",OR('空_生成'!D47="加工品",'空_生成'!D47="再利用端材",'空_生成'!D47="廃棄端材"),COUNT('空_生成'!E47:'空_生成'!H47)=4,'空_生成'!E47&gt;0,'空_生成'!F47&gt;0,'空_生成'!G47&gt;0,'空_生成'!H47&gt;0,MOD('空_生成'!H47,1)=0,'空_生成'!E47=INDEX('空_原材'!$E$6:$E$35,MATCH('空_生成'!B47,'空_原材'!$H$6:$H$35,0)),'空_生成'!F47=INDEX('空_原材'!$F$6:$F$35,MATCH('空_生成'!B47,'空_原材'!$H$6:$H$35,0)),'空_生成'!I47=INDEX('空_原材'!$K$6:$K$35,MATCH('空_生成'!B47,'空_原材'!$H$6:$H$35,0)),ISNUMBER('空_生成'!J47),'空_生成'!J47&gt;=0,'空_生成'!J47&lt;='空_生成'!H47,MOD('空_生成'!J47,1)=0,OR('空_生成'!J47=0,'空_生成'!K47&lt;&gt;""),OR(AND('空_生成'!D47="廃棄端材",'空_生成'!L47="廃棄",'空_生成'!J47=0),AND('空_生成'!D47&lt;&gt;"廃棄端材",'空_生成'!L47="使用可")),OR('空_生成'!M47="理論",'空_生成'!M47="実測",'空_生成'!M47="対象外"),OR('空_生成'!M47&lt;&gt;"実測",AND(ISNUMBER('空_生成'!N47),'空_生成'!N47&gt;0)),'空_生成'!P47&lt;&gt;"",'空_生成'!Q47&lt;&gt;"",'空_生成'!R47&lt;&gt;"",'空_生成'!S47&lt;&gt;"",'空_生成'!T47&lt;&gt;"",OR('空_生成'!O47="kg",'空_生成'!O47="m3",'空_生成'!O47="m2",'空_生成'!O47="本",'空_生成'!O47="枚",AND('空_生成'!O47="対象外",'空_生成'!D47="廃棄端材")),OR(INDEX('空_原材'!$B$6:$B$35,MATCH('空_生成'!B47,'空_原材'!$H$6:$H$35,0))&lt;&gt;"鋼材",AND(ISNUMBER(INDEX('空_原材'!$N$6:$N$35,MATCH('空_生成'!B47,'空_原材'!$H$6:$H$35,0))),INDEX('空_原材'!$N$6:$N$35,MATCH('空_生成'!B47,'空_原材'!$H$6:$H$35,0))&gt;0))),"入力OK","要確認"),"要確認"))</x:f>
      </x:c>
      <x:c r="S47" s="4" t="str">
        <x:f>IF('空_生成'!A47="","",'空_生成'!G47*'空_生成'!H47)</x:f>
      </x:c>
      <x:c r="T47" s="4" t="str">
        <x:f>IF('空_生成'!A47="","",'空_生成'!J47)</x:f>
      </x:c>
    </x:row>
    <x:row r="48" ht="38" customHeight="1">
      <x:c r="A48" s="18" t="str">
        <x:f>IF('空_生成'!A48="","",'空_生成'!A48)</x:f>
      </x:c>
      <x:c r="B48" s="18" t="str">
        <x:f>IF('空_生成'!A48="","",IFERROR(INDEX('空_原材'!$A$6:$A$35,MATCH('空_生成'!B48,'空_原材'!$H$6:$H$35,0)),""))</x:f>
      </x:c>
      <x:c r="C48" s="18" t="str">
        <x:f>IF('空_生成'!A48="","",IFERROR(INDEX('空_原材'!$C$6:$C$35,MATCH('空_生成'!B48,'空_原材'!$H$6:$H$35,0)),""))</x:f>
      </x:c>
      <x:c r="D48" s="18" t="str">
        <x:f>IF('空_生成'!A48="","",IFERROR(INDEX('空_原材'!$D$6:$D$35,MATCH('空_生成'!B48,'空_原材'!$H$6:$H$35,0)),""))</x:f>
      </x:c>
      <x:c r="E48" s="18" t="str">
        <x:f>IF('空_生成'!A48="","",'空_生成'!E48&amp;"×"&amp;'空_生成'!F48&amp;"×"&amp;'空_生成'!G48)</x:f>
      </x:c>
      <x:c r="F48" s="18" t="str">
        <x:f>IF('空_生成'!A48="","",'空_生成'!B48)</x:f>
      </x:c>
      <x:c r="G48" s="18" t="str">
        <x:f>IF('空_生成'!A48="","",'空_生成'!C48)</x:f>
      </x:c>
      <x:c r="H48" s="18" t="str">
        <x:f>IF('空_生成'!A48="","",'空_生成'!D48)</x:f>
      </x:c>
      <x:c r="I48" s="18" t="str">
        <x:f>IF('空_生成'!A48="","",'空_生成'!H48)</x:f>
      </x:c>
      <x:c r="J48" s="18" t="str">
        <x:f>IF('空_生成'!A48="","",'空_生成'!I48)</x:f>
      </x:c>
      <x:c r="K48" s="18" t="str">
        <x:f>IF('空_生成'!A48="","",IF(OR('空_生成'!D48="再利用端材",'空_生成'!D48="廃棄端材"),E48,"対象外"))</x:f>
      </x:c>
      <x:c r="L48" s="24" t="str">
        <x:f>IF('空_生成'!A48="","",IFERROR(IF(AND(INDEX('空_原材'!$B$6:$B$35,MATCH('空_生成'!B48,'空_原材'!$H$6:$H$35,0))="鋼材",ISNUMBER(INDEX('空_原材'!$N$6:$N$35,MATCH('空_生成'!B48,'空_原材'!$H$6:$H$35,0))),INDEX('空_原材'!$N$6:$N$35,MATCH('空_生成'!B48,'空_原材'!$H$6:$H$35,0))&gt;0),'空_生成'!G48/'設定'!$B$6*'空_生成'!H48*INDEX('空_原材'!$N$6:$N$35,MATCH('空_生成'!B48,'空_原材'!$H$6:$H$35,0)),""),""))</x:f>
      </x:c>
      <x:c r="M48" s="24" t="str">
        <x:f>IF('空_生成'!A48="","",IF(ISNUMBER('空_生成'!N48),'空_生成'!N48,""))</x:f>
      </x:c>
      <x:c r="N48" s="28" t="str">
        <x:f>IF('空_生成'!A48="","",IFERROR(IF(INDEX('空_原材'!$B$6:$B$35,MATCH('空_生成'!B48,'空_原材'!$H$6:$H$35,0))="木材",'空_生成'!E48*'空_生成'!F48*'空_生成'!G48*'空_生成'!H48/'設定'!$B$6^3,""),""))</x:f>
      </x:c>
      <x:c r="O48" s="32" t="str">
        <x:f>IF('空_生成'!A48="","",IFERROR(IF(INDEX('空_原材'!$B$6:$B$35,MATCH('空_生成'!B48,'空_原材'!$H$6:$H$35,0))="建材",'空_生成'!F48*'空_生成'!G48*'空_生成'!H48/'設定'!$B$6^2,""),""))</x:f>
      </x:c>
      <x:c r="P48" s="18" t="str">
        <x:f>IF('空_生成'!A48="","",'空_生成'!O48)</x:f>
      </x:c>
      <x:c r="Q48" s="18" t="str">
        <x:f>IF('空_生成'!A48="","",IF(AND(R48="入力OK",'空_生成'!L48="使用可",OR('空_生成'!D48="加工品",'空_生成'!D48="再利用端材")),'空_生成'!H48-'空_生成'!J48,0))</x:f>
      </x:c>
      <x:c r="R48" s="18" t="str">
        <x:f>IF('空_生成'!A48="","",IFERROR(IF(AND(OR('空_生成'!N48="",AND(ISNUMBER('空_生成'!N48),'空_生成'!N48&gt;0)),COUNTIF('空_生成'!$A$6:$A$65,'空_生成'!A48)=1,COUNTIF('空_原材'!$H$6:$H$35,'空_生成'!B48)=1,'空_生成'!C48=INDEX('空_原材'!$I$6:$I$35,MATCH('空_生成'!B48,'空_原材'!$H$6:$H$35,0)),INDEX('空_原材'!$R$6:$R$35,MATCH('空_生成'!B48,'空_原材'!$H$6:$H$35,0))="確認済",OR('空_生成'!D48="加工品",'空_生成'!D48="再利用端材",'空_生成'!D48="廃棄端材"),COUNT('空_生成'!E48:'空_生成'!H48)=4,'空_生成'!E48&gt;0,'空_生成'!F48&gt;0,'空_生成'!G48&gt;0,'空_生成'!H48&gt;0,MOD('空_生成'!H48,1)=0,'空_生成'!E48=INDEX('空_原材'!$E$6:$E$35,MATCH('空_生成'!B48,'空_原材'!$H$6:$H$35,0)),'空_生成'!F48=INDEX('空_原材'!$F$6:$F$35,MATCH('空_生成'!B48,'空_原材'!$H$6:$H$35,0)),'空_生成'!I48=INDEX('空_原材'!$K$6:$K$35,MATCH('空_生成'!B48,'空_原材'!$H$6:$H$35,0)),ISNUMBER('空_生成'!J48),'空_生成'!J48&gt;=0,'空_生成'!J48&lt;='空_生成'!H48,MOD('空_生成'!J48,1)=0,OR('空_生成'!J48=0,'空_生成'!K48&lt;&gt;""),OR(AND('空_生成'!D48="廃棄端材",'空_生成'!L48="廃棄",'空_生成'!J48=0),AND('空_生成'!D48&lt;&gt;"廃棄端材",'空_生成'!L48="使用可")),OR('空_生成'!M48="理論",'空_生成'!M48="実測",'空_生成'!M48="対象外"),OR('空_生成'!M48&lt;&gt;"実測",AND(ISNUMBER('空_生成'!N48),'空_生成'!N48&gt;0)),'空_生成'!P48&lt;&gt;"",'空_生成'!Q48&lt;&gt;"",'空_生成'!R48&lt;&gt;"",'空_生成'!S48&lt;&gt;"",'空_生成'!T48&lt;&gt;"",OR('空_生成'!O48="kg",'空_生成'!O48="m3",'空_生成'!O48="m2",'空_生成'!O48="本",'空_生成'!O48="枚",AND('空_生成'!O48="対象外",'空_生成'!D48="廃棄端材")),OR(INDEX('空_原材'!$B$6:$B$35,MATCH('空_生成'!B48,'空_原材'!$H$6:$H$35,0))&lt;&gt;"鋼材",AND(ISNUMBER(INDEX('空_原材'!$N$6:$N$35,MATCH('空_生成'!B48,'空_原材'!$H$6:$H$35,0))),INDEX('空_原材'!$N$6:$N$35,MATCH('空_生成'!B48,'空_原材'!$H$6:$H$35,0))&gt;0))),"入力OK","要確認"),"要確認"))</x:f>
      </x:c>
      <x:c r="S48" s="18" t="str">
        <x:f>IF('空_生成'!A48="","",'空_生成'!G48*'空_生成'!H48)</x:f>
      </x:c>
      <x:c r="T48" s="18" t="str">
        <x:f>IF('空_生成'!A48="","",'空_生成'!J48)</x:f>
      </x:c>
    </x:row>
    <x:row r="49" ht="38" customHeight="1">
      <x:c r="A49" s="4" t="str">
        <x:f>IF('空_生成'!A49="","",'空_生成'!A49)</x:f>
      </x:c>
      <x:c r="B49" s="4" t="str">
        <x:f>IF('空_生成'!A49="","",IFERROR(INDEX('空_原材'!$A$6:$A$35,MATCH('空_生成'!B49,'空_原材'!$H$6:$H$35,0)),""))</x:f>
      </x:c>
      <x:c r="C49" s="4" t="str">
        <x:f>IF('空_生成'!A49="","",IFERROR(INDEX('空_原材'!$C$6:$C$35,MATCH('空_生成'!B49,'空_原材'!$H$6:$H$35,0)),""))</x:f>
      </x:c>
      <x:c r="D49" s="4" t="str">
        <x:f>IF('空_生成'!A49="","",IFERROR(INDEX('空_原材'!$D$6:$D$35,MATCH('空_生成'!B49,'空_原材'!$H$6:$H$35,0)),""))</x:f>
      </x:c>
      <x:c r="E49" s="4" t="str">
        <x:f>IF('空_生成'!A49="","",'空_生成'!E49&amp;"×"&amp;'空_生成'!F49&amp;"×"&amp;'空_生成'!G49)</x:f>
      </x:c>
      <x:c r="F49" s="4" t="str">
        <x:f>IF('空_生成'!A49="","",'空_生成'!B49)</x:f>
      </x:c>
      <x:c r="G49" s="4" t="str">
        <x:f>IF('空_生成'!A49="","",'空_生成'!C49)</x:f>
      </x:c>
      <x:c r="H49" s="4" t="str">
        <x:f>IF('空_生成'!A49="","",'空_生成'!D49)</x:f>
      </x:c>
      <x:c r="I49" s="4" t="str">
        <x:f>IF('空_生成'!A49="","",'空_生成'!H49)</x:f>
      </x:c>
      <x:c r="J49" s="4" t="str">
        <x:f>IF('空_生成'!A49="","",'空_生成'!I49)</x:f>
      </x:c>
      <x:c r="K49" s="4" t="str">
        <x:f>IF('空_生成'!A49="","",IF(OR('空_生成'!D49="再利用端材",'空_生成'!D49="廃棄端材"),E49,"対象外"))</x:f>
      </x:c>
      <x:c r="L49" s="25" t="str">
        <x:f>IF('空_生成'!A49="","",IFERROR(IF(AND(INDEX('空_原材'!$B$6:$B$35,MATCH('空_生成'!B49,'空_原材'!$H$6:$H$35,0))="鋼材",ISNUMBER(INDEX('空_原材'!$N$6:$N$35,MATCH('空_生成'!B49,'空_原材'!$H$6:$H$35,0))),INDEX('空_原材'!$N$6:$N$35,MATCH('空_生成'!B49,'空_原材'!$H$6:$H$35,0))&gt;0),'空_生成'!G49/'設定'!$B$6*'空_生成'!H49*INDEX('空_原材'!$N$6:$N$35,MATCH('空_生成'!B49,'空_原材'!$H$6:$H$35,0)),""),""))</x:f>
      </x:c>
      <x:c r="M49" s="25" t="str">
        <x:f>IF('空_生成'!A49="","",IF(ISNUMBER('空_生成'!N49),'空_生成'!N49,""))</x:f>
      </x:c>
      <x:c r="N49" s="29" t="str">
        <x:f>IF('空_生成'!A49="","",IFERROR(IF(INDEX('空_原材'!$B$6:$B$35,MATCH('空_生成'!B49,'空_原材'!$H$6:$H$35,0))="木材",'空_生成'!E49*'空_生成'!F49*'空_生成'!G49*'空_生成'!H49/'設定'!$B$6^3,""),""))</x:f>
      </x:c>
      <x:c r="O49" s="33" t="str">
        <x:f>IF('空_生成'!A49="","",IFERROR(IF(INDEX('空_原材'!$B$6:$B$35,MATCH('空_生成'!B49,'空_原材'!$H$6:$H$35,0))="建材",'空_生成'!F49*'空_生成'!G49*'空_生成'!H49/'設定'!$B$6^2,""),""))</x:f>
      </x:c>
      <x:c r="P49" s="4" t="str">
        <x:f>IF('空_生成'!A49="","",'空_生成'!O49)</x:f>
      </x:c>
      <x:c r="Q49" s="4" t="str">
        <x:f>IF('空_生成'!A49="","",IF(AND(R49="入力OK",'空_生成'!L49="使用可",OR('空_生成'!D49="加工品",'空_生成'!D49="再利用端材")),'空_生成'!H49-'空_生成'!J49,0))</x:f>
      </x:c>
      <x:c r="R49" s="4" t="str">
        <x:f>IF('空_生成'!A49="","",IFERROR(IF(AND(OR('空_生成'!N49="",AND(ISNUMBER('空_生成'!N49),'空_生成'!N49&gt;0)),COUNTIF('空_生成'!$A$6:$A$65,'空_生成'!A49)=1,COUNTIF('空_原材'!$H$6:$H$35,'空_生成'!B49)=1,'空_生成'!C49=INDEX('空_原材'!$I$6:$I$35,MATCH('空_生成'!B49,'空_原材'!$H$6:$H$35,0)),INDEX('空_原材'!$R$6:$R$35,MATCH('空_生成'!B49,'空_原材'!$H$6:$H$35,0))="確認済",OR('空_生成'!D49="加工品",'空_生成'!D49="再利用端材",'空_生成'!D49="廃棄端材"),COUNT('空_生成'!E49:'空_生成'!H49)=4,'空_生成'!E49&gt;0,'空_生成'!F49&gt;0,'空_生成'!G49&gt;0,'空_生成'!H49&gt;0,MOD('空_生成'!H49,1)=0,'空_生成'!E49=INDEX('空_原材'!$E$6:$E$35,MATCH('空_生成'!B49,'空_原材'!$H$6:$H$35,0)),'空_生成'!F49=INDEX('空_原材'!$F$6:$F$35,MATCH('空_生成'!B49,'空_原材'!$H$6:$H$35,0)),'空_生成'!I49=INDEX('空_原材'!$K$6:$K$35,MATCH('空_生成'!B49,'空_原材'!$H$6:$H$35,0)),ISNUMBER('空_生成'!J49),'空_生成'!J49&gt;=0,'空_生成'!J49&lt;='空_生成'!H49,MOD('空_生成'!J49,1)=0,OR('空_生成'!J49=0,'空_生成'!K49&lt;&gt;""),OR(AND('空_生成'!D49="廃棄端材",'空_生成'!L49="廃棄",'空_生成'!J49=0),AND('空_生成'!D49&lt;&gt;"廃棄端材",'空_生成'!L49="使用可")),OR('空_生成'!M49="理論",'空_生成'!M49="実測",'空_生成'!M49="対象外"),OR('空_生成'!M49&lt;&gt;"実測",AND(ISNUMBER('空_生成'!N49),'空_生成'!N49&gt;0)),'空_生成'!P49&lt;&gt;"",'空_生成'!Q49&lt;&gt;"",'空_生成'!R49&lt;&gt;"",'空_生成'!S49&lt;&gt;"",'空_生成'!T49&lt;&gt;"",OR('空_生成'!O49="kg",'空_生成'!O49="m3",'空_生成'!O49="m2",'空_生成'!O49="本",'空_生成'!O49="枚",AND('空_生成'!O49="対象外",'空_生成'!D49="廃棄端材")),OR(INDEX('空_原材'!$B$6:$B$35,MATCH('空_生成'!B49,'空_原材'!$H$6:$H$35,0))&lt;&gt;"鋼材",AND(ISNUMBER(INDEX('空_原材'!$N$6:$N$35,MATCH('空_生成'!B49,'空_原材'!$H$6:$H$35,0))),INDEX('空_原材'!$N$6:$N$35,MATCH('空_生成'!B49,'空_原材'!$H$6:$H$35,0))&gt;0))),"入力OK","要確認"),"要確認"))</x:f>
      </x:c>
      <x:c r="S49" s="4" t="str">
        <x:f>IF('空_生成'!A49="","",'空_生成'!G49*'空_生成'!H49)</x:f>
      </x:c>
      <x:c r="T49" s="4" t="str">
        <x:f>IF('空_生成'!A49="","",'空_生成'!J49)</x:f>
      </x:c>
    </x:row>
    <x:row r="50" ht="38" customHeight="1">
      <x:c r="A50" s="18" t="str">
        <x:f>IF('空_生成'!A50="","",'空_生成'!A50)</x:f>
      </x:c>
      <x:c r="B50" s="18" t="str">
        <x:f>IF('空_生成'!A50="","",IFERROR(INDEX('空_原材'!$A$6:$A$35,MATCH('空_生成'!B50,'空_原材'!$H$6:$H$35,0)),""))</x:f>
      </x:c>
      <x:c r="C50" s="18" t="str">
        <x:f>IF('空_生成'!A50="","",IFERROR(INDEX('空_原材'!$C$6:$C$35,MATCH('空_生成'!B50,'空_原材'!$H$6:$H$35,0)),""))</x:f>
      </x:c>
      <x:c r="D50" s="18" t="str">
        <x:f>IF('空_生成'!A50="","",IFERROR(INDEX('空_原材'!$D$6:$D$35,MATCH('空_生成'!B50,'空_原材'!$H$6:$H$35,0)),""))</x:f>
      </x:c>
      <x:c r="E50" s="18" t="str">
        <x:f>IF('空_生成'!A50="","",'空_生成'!E50&amp;"×"&amp;'空_生成'!F50&amp;"×"&amp;'空_生成'!G50)</x:f>
      </x:c>
      <x:c r="F50" s="18" t="str">
        <x:f>IF('空_生成'!A50="","",'空_生成'!B50)</x:f>
      </x:c>
      <x:c r="G50" s="18" t="str">
        <x:f>IF('空_生成'!A50="","",'空_生成'!C50)</x:f>
      </x:c>
      <x:c r="H50" s="18" t="str">
        <x:f>IF('空_生成'!A50="","",'空_生成'!D50)</x:f>
      </x:c>
      <x:c r="I50" s="18" t="str">
        <x:f>IF('空_生成'!A50="","",'空_生成'!H50)</x:f>
      </x:c>
      <x:c r="J50" s="18" t="str">
        <x:f>IF('空_生成'!A50="","",'空_生成'!I50)</x:f>
      </x:c>
      <x:c r="K50" s="18" t="str">
        <x:f>IF('空_生成'!A50="","",IF(OR('空_生成'!D50="再利用端材",'空_生成'!D50="廃棄端材"),E50,"対象外"))</x:f>
      </x:c>
      <x:c r="L50" s="24" t="str">
        <x:f>IF('空_生成'!A50="","",IFERROR(IF(AND(INDEX('空_原材'!$B$6:$B$35,MATCH('空_生成'!B50,'空_原材'!$H$6:$H$35,0))="鋼材",ISNUMBER(INDEX('空_原材'!$N$6:$N$35,MATCH('空_生成'!B50,'空_原材'!$H$6:$H$35,0))),INDEX('空_原材'!$N$6:$N$35,MATCH('空_生成'!B50,'空_原材'!$H$6:$H$35,0))&gt;0),'空_生成'!G50/'設定'!$B$6*'空_生成'!H50*INDEX('空_原材'!$N$6:$N$35,MATCH('空_生成'!B50,'空_原材'!$H$6:$H$35,0)),""),""))</x:f>
      </x:c>
      <x:c r="M50" s="24" t="str">
        <x:f>IF('空_生成'!A50="","",IF(ISNUMBER('空_生成'!N50),'空_生成'!N50,""))</x:f>
      </x:c>
      <x:c r="N50" s="28" t="str">
        <x:f>IF('空_生成'!A50="","",IFERROR(IF(INDEX('空_原材'!$B$6:$B$35,MATCH('空_生成'!B50,'空_原材'!$H$6:$H$35,0))="木材",'空_生成'!E50*'空_生成'!F50*'空_生成'!G50*'空_生成'!H50/'設定'!$B$6^3,""),""))</x:f>
      </x:c>
      <x:c r="O50" s="32" t="str">
        <x:f>IF('空_生成'!A50="","",IFERROR(IF(INDEX('空_原材'!$B$6:$B$35,MATCH('空_生成'!B50,'空_原材'!$H$6:$H$35,0))="建材",'空_生成'!F50*'空_生成'!G50*'空_生成'!H50/'設定'!$B$6^2,""),""))</x:f>
      </x:c>
      <x:c r="P50" s="18" t="str">
        <x:f>IF('空_生成'!A50="","",'空_生成'!O50)</x:f>
      </x:c>
      <x:c r="Q50" s="18" t="str">
        <x:f>IF('空_生成'!A50="","",IF(AND(R50="入力OK",'空_生成'!L50="使用可",OR('空_生成'!D50="加工品",'空_生成'!D50="再利用端材")),'空_生成'!H50-'空_生成'!J50,0))</x:f>
      </x:c>
      <x:c r="R50" s="18" t="str">
        <x:f>IF('空_生成'!A50="","",IFERROR(IF(AND(OR('空_生成'!N50="",AND(ISNUMBER('空_生成'!N50),'空_生成'!N50&gt;0)),COUNTIF('空_生成'!$A$6:$A$65,'空_生成'!A50)=1,COUNTIF('空_原材'!$H$6:$H$35,'空_生成'!B50)=1,'空_生成'!C50=INDEX('空_原材'!$I$6:$I$35,MATCH('空_生成'!B50,'空_原材'!$H$6:$H$35,0)),INDEX('空_原材'!$R$6:$R$35,MATCH('空_生成'!B50,'空_原材'!$H$6:$H$35,0))="確認済",OR('空_生成'!D50="加工品",'空_生成'!D50="再利用端材",'空_生成'!D50="廃棄端材"),COUNT('空_生成'!E50:'空_生成'!H50)=4,'空_生成'!E50&gt;0,'空_生成'!F50&gt;0,'空_生成'!G50&gt;0,'空_生成'!H50&gt;0,MOD('空_生成'!H50,1)=0,'空_生成'!E50=INDEX('空_原材'!$E$6:$E$35,MATCH('空_生成'!B50,'空_原材'!$H$6:$H$35,0)),'空_生成'!F50=INDEX('空_原材'!$F$6:$F$35,MATCH('空_生成'!B50,'空_原材'!$H$6:$H$35,0)),'空_生成'!I50=INDEX('空_原材'!$K$6:$K$35,MATCH('空_生成'!B50,'空_原材'!$H$6:$H$35,0)),ISNUMBER('空_生成'!J50),'空_生成'!J50&gt;=0,'空_生成'!J50&lt;='空_生成'!H50,MOD('空_生成'!J50,1)=0,OR('空_生成'!J50=0,'空_生成'!K50&lt;&gt;""),OR(AND('空_生成'!D50="廃棄端材",'空_生成'!L50="廃棄",'空_生成'!J50=0),AND('空_生成'!D50&lt;&gt;"廃棄端材",'空_生成'!L50="使用可")),OR('空_生成'!M50="理論",'空_生成'!M50="実測",'空_生成'!M50="対象外"),OR('空_生成'!M50&lt;&gt;"実測",AND(ISNUMBER('空_生成'!N50),'空_生成'!N50&gt;0)),'空_生成'!P50&lt;&gt;"",'空_生成'!Q50&lt;&gt;"",'空_生成'!R50&lt;&gt;"",'空_生成'!S50&lt;&gt;"",'空_生成'!T50&lt;&gt;"",OR('空_生成'!O50="kg",'空_生成'!O50="m3",'空_生成'!O50="m2",'空_生成'!O50="本",'空_生成'!O50="枚",AND('空_生成'!O50="対象外",'空_生成'!D50="廃棄端材")),OR(INDEX('空_原材'!$B$6:$B$35,MATCH('空_生成'!B50,'空_原材'!$H$6:$H$35,0))&lt;&gt;"鋼材",AND(ISNUMBER(INDEX('空_原材'!$N$6:$N$35,MATCH('空_生成'!B50,'空_原材'!$H$6:$H$35,0))),INDEX('空_原材'!$N$6:$N$35,MATCH('空_生成'!B50,'空_原材'!$H$6:$H$35,0))&gt;0))),"入力OK","要確認"),"要確認"))</x:f>
      </x:c>
      <x:c r="S50" s="18" t="str">
        <x:f>IF('空_生成'!A50="","",'空_生成'!G50*'空_生成'!H50)</x:f>
      </x:c>
      <x:c r="T50" s="18" t="str">
        <x:f>IF('空_生成'!A50="","",'空_生成'!J50)</x:f>
      </x:c>
    </x:row>
    <x:row r="51" ht="38" customHeight="1">
      <x:c r="A51" s="4" t="str">
        <x:f>IF('空_生成'!A51="","",'空_生成'!A51)</x:f>
      </x:c>
      <x:c r="B51" s="4" t="str">
        <x:f>IF('空_生成'!A51="","",IFERROR(INDEX('空_原材'!$A$6:$A$35,MATCH('空_生成'!B51,'空_原材'!$H$6:$H$35,0)),""))</x:f>
      </x:c>
      <x:c r="C51" s="4" t="str">
        <x:f>IF('空_生成'!A51="","",IFERROR(INDEX('空_原材'!$C$6:$C$35,MATCH('空_生成'!B51,'空_原材'!$H$6:$H$35,0)),""))</x:f>
      </x:c>
      <x:c r="D51" s="4" t="str">
        <x:f>IF('空_生成'!A51="","",IFERROR(INDEX('空_原材'!$D$6:$D$35,MATCH('空_生成'!B51,'空_原材'!$H$6:$H$35,0)),""))</x:f>
      </x:c>
      <x:c r="E51" s="4" t="str">
        <x:f>IF('空_生成'!A51="","",'空_生成'!E51&amp;"×"&amp;'空_生成'!F51&amp;"×"&amp;'空_生成'!G51)</x:f>
      </x:c>
      <x:c r="F51" s="4" t="str">
        <x:f>IF('空_生成'!A51="","",'空_生成'!B51)</x:f>
      </x:c>
      <x:c r="G51" s="4" t="str">
        <x:f>IF('空_生成'!A51="","",'空_生成'!C51)</x:f>
      </x:c>
      <x:c r="H51" s="4" t="str">
        <x:f>IF('空_生成'!A51="","",'空_生成'!D51)</x:f>
      </x:c>
      <x:c r="I51" s="4" t="str">
        <x:f>IF('空_生成'!A51="","",'空_生成'!H51)</x:f>
      </x:c>
      <x:c r="J51" s="4" t="str">
        <x:f>IF('空_生成'!A51="","",'空_生成'!I51)</x:f>
      </x:c>
      <x:c r="K51" s="4" t="str">
        <x:f>IF('空_生成'!A51="","",IF(OR('空_生成'!D51="再利用端材",'空_生成'!D51="廃棄端材"),E51,"対象外"))</x:f>
      </x:c>
      <x:c r="L51" s="25" t="str">
        <x:f>IF('空_生成'!A51="","",IFERROR(IF(AND(INDEX('空_原材'!$B$6:$B$35,MATCH('空_生成'!B51,'空_原材'!$H$6:$H$35,0))="鋼材",ISNUMBER(INDEX('空_原材'!$N$6:$N$35,MATCH('空_生成'!B51,'空_原材'!$H$6:$H$35,0))),INDEX('空_原材'!$N$6:$N$35,MATCH('空_生成'!B51,'空_原材'!$H$6:$H$35,0))&gt;0),'空_生成'!G51/'設定'!$B$6*'空_生成'!H51*INDEX('空_原材'!$N$6:$N$35,MATCH('空_生成'!B51,'空_原材'!$H$6:$H$35,0)),""),""))</x:f>
      </x:c>
      <x:c r="M51" s="25" t="str">
        <x:f>IF('空_生成'!A51="","",IF(ISNUMBER('空_生成'!N51),'空_生成'!N51,""))</x:f>
      </x:c>
      <x:c r="N51" s="29" t="str">
        <x:f>IF('空_生成'!A51="","",IFERROR(IF(INDEX('空_原材'!$B$6:$B$35,MATCH('空_生成'!B51,'空_原材'!$H$6:$H$35,0))="木材",'空_生成'!E51*'空_生成'!F51*'空_生成'!G51*'空_生成'!H51/'設定'!$B$6^3,""),""))</x:f>
      </x:c>
      <x:c r="O51" s="33" t="str">
        <x:f>IF('空_生成'!A51="","",IFERROR(IF(INDEX('空_原材'!$B$6:$B$35,MATCH('空_生成'!B51,'空_原材'!$H$6:$H$35,0))="建材",'空_生成'!F51*'空_生成'!G51*'空_生成'!H51/'設定'!$B$6^2,""),""))</x:f>
      </x:c>
      <x:c r="P51" s="4" t="str">
        <x:f>IF('空_生成'!A51="","",'空_生成'!O51)</x:f>
      </x:c>
      <x:c r="Q51" s="4" t="str">
        <x:f>IF('空_生成'!A51="","",IF(AND(R51="入力OK",'空_生成'!L51="使用可",OR('空_生成'!D51="加工品",'空_生成'!D51="再利用端材")),'空_生成'!H51-'空_生成'!J51,0))</x:f>
      </x:c>
      <x:c r="R51" s="4" t="str">
        <x:f>IF('空_生成'!A51="","",IFERROR(IF(AND(OR('空_生成'!N51="",AND(ISNUMBER('空_生成'!N51),'空_生成'!N51&gt;0)),COUNTIF('空_生成'!$A$6:$A$65,'空_生成'!A51)=1,COUNTIF('空_原材'!$H$6:$H$35,'空_生成'!B51)=1,'空_生成'!C51=INDEX('空_原材'!$I$6:$I$35,MATCH('空_生成'!B51,'空_原材'!$H$6:$H$35,0)),INDEX('空_原材'!$R$6:$R$35,MATCH('空_生成'!B51,'空_原材'!$H$6:$H$35,0))="確認済",OR('空_生成'!D51="加工品",'空_生成'!D51="再利用端材",'空_生成'!D51="廃棄端材"),COUNT('空_生成'!E51:'空_生成'!H51)=4,'空_生成'!E51&gt;0,'空_生成'!F51&gt;0,'空_生成'!G51&gt;0,'空_生成'!H51&gt;0,MOD('空_生成'!H51,1)=0,'空_生成'!E51=INDEX('空_原材'!$E$6:$E$35,MATCH('空_生成'!B51,'空_原材'!$H$6:$H$35,0)),'空_生成'!F51=INDEX('空_原材'!$F$6:$F$35,MATCH('空_生成'!B51,'空_原材'!$H$6:$H$35,0)),'空_生成'!I51=INDEX('空_原材'!$K$6:$K$35,MATCH('空_生成'!B51,'空_原材'!$H$6:$H$35,0)),ISNUMBER('空_生成'!J51),'空_生成'!J51&gt;=0,'空_生成'!J51&lt;='空_生成'!H51,MOD('空_生成'!J51,1)=0,OR('空_生成'!J51=0,'空_生成'!K51&lt;&gt;""),OR(AND('空_生成'!D51="廃棄端材",'空_生成'!L51="廃棄",'空_生成'!J51=0),AND('空_生成'!D51&lt;&gt;"廃棄端材",'空_生成'!L51="使用可")),OR('空_生成'!M51="理論",'空_生成'!M51="実測",'空_生成'!M51="対象外"),OR('空_生成'!M51&lt;&gt;"実測",AND(ISNUMBER('空_生成'!N51),'空_生成'!N51&gt;0)),'空_生成'!P51&lt;&gt;"",'空_生成'!Q51&lt;&gt;"",'空_生成'!R51&lt;&gt;"",'空_生成'!S51&lt;&gt;"",'空_生成'!T51&lt;&gt;"",OR('空_生成'!O51="kg",'空_生成'!O51="m3",'空_生成'!O51="m2",'空_生成'!O51="本",'空_生成'!O51="枚",AND('空_生成'!O51="対象外",'空_生成'!D51="廃棄端材")),OR(INDEX('空_原材'!$B$6:$B$35,MATCH('空_生成'!B51,'空_原材'!$H$6:$H$35,0))&lt;&gt;"鋼材",AND(ISNUMBER(INDEX('空_原材'!$N$6:$N$35,MATCH('空_生成'!B51,'空_原材'!$H$6:$H$35,0))),INDEX('空_原材'!$N$6:$N$35,MATCH('空_生成'!B51,'空_原材'!$H$6:$H$35,0))&gt;0))),"入力OK","要確認"),"要確認"))</x:f>
      </x:c>
      <x:c r="S51" s="4" t="str">
        <x:f>IF('空_生成'!A51="","",'空_生成'!G51*'空_生成'!H51)</x:f>
      </x:c>
      <x:c r="T51" s="4" t="str">
        <x:f>IF('空_生成'!A51="","",'空_生成'!J51)</x:f>
      </x:c>
    </x:row>
    <x:row r="52" ht="38" customHeight="1">
      <x:c r="A52" s="18" t="str">
        <x:f>IF('空_生成'!A52="","",'空_生成'!A52)</x:f>
      </x:c>
      <x:c r="B52" s="18" t="str">
        <x:f>IF('空_生成'!A52="","",IFERROR(INDEX('空_原材'!$A$6:$A$35,MATCH('空_生成'!B52,'空_原材'!$H$6:$H$35,0)),""))</x:f>
      </x:c>
      <x:c r="C52" s="18" t="str">
        <x:f>IF('空_生成'!A52="","",IFERROR(INDEX('空_原材'!$C$6:$C$35,MATCH('空_生成'!B52,'空_原材'!$H$6:$H$35,0)),""))</x:f>
      </x:c>
      <x:c r="D52" s="18" t="str">
        <x:f>IF('空_生成'!A52="","",IFERROR(INDEX('空_原材'!$D$6:$D$35,MATCH('空_生成'!B52,'空_原材'!$H$6:$H$35,0)),""))</x:f>
      </x:c>
      <x:c r="E52" s="18" t="str">
        <x:f>IF('空_生成'!A52="","",'空_生成'!E52&amp;"×"&amp;'空_生成'!F52&amp;"×"&amp;'空_生成'!G52)</x:f>
      </x:c>
      <x:c r="F52" s="18" t="str">
        <x:f>IF('空_生成'!A52="","",'空_生成'!B52)</x:f>
      </x:c>
      <x:c r="G52" s="18" t="str">
        <x:f>IF('空_生成'!A52="","",'空_生成'!C52)</x:f>
      </x:c>
      <x:c r="H52" s="18" t="str">
        <x:f>IF('空_生成'!A52="","",'空_生成'!D52)</x:f>
      </x:c>
      <x:c r="I52" s="18" t="str">
        <x:f>IF('空_生成'!A52="","",'空_生成'!H52)</x:f>
      </x:c>
      <x:c r="J52" s="18" t="str">
        <x:f>IF('空_生成'!A52="","",'空_生成'!I52)</x:f>
      </x:c>
      <x:c r="K52" s="18" t="str">
        <x:f>IF('空_生成'!A52="","",IF(OR('空_生成'!D52="再利用端材",'空_生成'!D52="廃棄端材"),E52,"対象外"))</x:f>
      </x:c>
      <x:c r="L52" s="24" t="str">
        <x:f>IF('空_生成'!A52="","",IFERROR(IF(AND(INDEX('空_原材'!$B$6:$B$35,MATCH('空_生成'!B52,'空_原材'!$H$6:$H$35,0))="鋼材",ISNUMBER(INDEX('空_原材'!$N$6:$N$35,MATCH('空_生成'!B52,'空_原材'!$H$6:$H$35,0))),INDEX('空_原材'!$N$6:$N$35,MATCH('空_生成'!B52,'空_原材'!$H$6:$H$35,0))&gt;0),'空_生成'!G52/'設定'!$B$6*'空_生成'!H52*INDEX('空_原材'!$N$6:$N$35,MATCH('空_生成'!B52,'空_原材'!$H$6:$H$35,0)),""),""))</x:f>
      </x:c>
      <x:c r="M52" s="24" t="str">
        <x:f>IF('空_生成'!A52="","",IF(ISNUMBER('空_生成'!N52),'空_生成'!N52,""))</x:f>
      </x:c>
      <x:c r="N52" s="28" t="str">
        <x:f>IF('空_生成'!A52="","",IFERROR(IF(INDEX('空_原材'!$B$6:$B$35,MATCH('空_生成'!B52,'空_原材'!$H$6:$H$35,0))="木材",'空_生成'!E52*'空_生成'!F52*'空_生成'!G52*'空_生成'!H52/'設定'!$B$6^3,""),""))</x:f>
      </x:c>
      <x:c r="O52" s="32" t="str">
        <x:f>IF('空_生成'!A52="","",IFERROR(IF(INDEX('空_原材'!$B$6:$B$35,MATCH('空_生成'!B52,'空_原材'!$H$6:$H$35,0))="建材",'空_生成'!F52*'空_生成'!G52*'空_生成'!H52/'設定'!$B$6^2,""),""))</x:f>
      </x:c>
      <x:c r="P52" s="18" t="str">
        <x:f>IF('空_生成'!A52="","",'空_生成'!O52)</x:f>
      </x:c>
      <x:c r="Q52" s="18" t="str">
        <x:f>IF('空_生成'!A52="","",IF(AND(R52="入力OK",'空_生成'!L52="使用可",OR('空_生成'!D52="加工品",'空_生成'!D52="再利用端材")),'空_生成'!H52-'空_生成'!J52,0))</x:f>
      </x:c>
      <x:c r="R52" s="18" t="str">
        <x:f>IF('空_生成'!A52="","",IFERROR(IF(AND(OR('空_生成'!N52="",AND(ISNUMBER('空_生成'!N52),'空_生成'!N52&gt;0)),COUNTIF('空_生成'!$A$6:$A$65,'空_生成'!A52)=1,COUNTIF('空_原材'!$H$6:$H$35,'空_生成'!B52)=1,'空_生成'!C52=INDEX('空_原材'!$I$6:$I$35,MATCH('空_生成'!B52,'空_原材'!$H$6:$H$35,0)),INDEX('空_原材'!$R$6:$R$35,MATCH('空_生成'!B52,'空_原材'!$H$6:$H$35,0))="確認済",OR('空_生成'!D52="加工品",'空_生成'!D52="再利用端材",'空_生成'!D52="廃棄端材"),COUNT('空_生成'!E52:'空_生成'!H52)=4,'空_生成'!E52&gt;0,'空_生成'!F52&gt;0,'空_生成'!G52&gt;0,'空_生成'!H52&gt;0,MOD('空_生成'!H52,1)=0,'空_生成'!E52=INDEX('空_原材'!$E$6:$E$35,MATCH('空_生成'!B52,'空_原材'!$H$6:$H$35,0)),'空_生成'!F52=INDEX('空_原材'!$F$6:$F$35,MATCH('空_生成'!B52,'空_原材'!$H$6:$H$35,0)),'空_生成'!I52=INDEX('空_原材'!$K$6:$K$35,MATCH('空_生成'!B52,'空_原材'!$H$6:$H$35,0)),ISNUMBER('空_生成'!J52),'空_生成'!J52&gt;=0,'空_生成'!J52&lt;='空_生成'!H52,MOD('空_生成'!J52,1)=0,OR('空_生成'!J52=0,'空_生成'!K52&lt;&gt;""),OR(AND('空_生成'!D52="廃棄端材",'空_生成'!L52="廃棄",'空_生成'!J52=0),AND('空_生成'!D52&lt;&gt;"廃棄端材",'空_生成'!L52="使用可")),OR('空_生成'!M52="理論",'空_生成'!M52="実測",'空_生成'!M52="対象外"),OR('空_生成'!M52&lt;&gt;"実測",AND(ISNUMBER('空_生成'!N52),'空_生成'!N52&gt;0)),'空_生成'!P52&lt;&gt;"",'空_生成'!Q52&lt;&gt;"",'空_生成'!R52&lt;&gt;"",'空_生成'!S52&lt;&gt;"",'空_生成'!T52&lt;&gt;"",OR('空_生成'!O52="kg",'空_生成'!O52="m3",'空_生成'!O52="m2",'空_生成'!O52="本",'空_生成'!O52="枚",AND('空_生成'!O52="対象外",'空_生成'!D52="廃棄端材")),OR(INDEX('空_原材'!$B$6:$B$35,MATCH('空_生成'!B52,'空_原材'!$H$6:$H$35,0))&lt;&gt;"鋼材",AND(ISNUMBER(INDEX('空_原材'!$N$6:$N$35,MATCH('空_生成'!B52,'空_原材'!$H$6:$H$35,0))),INDEX('空_原材'!$N$6:$N$35,MATCH('空_生成'!B52,'空_原材'!$H$6:$H$35,0))&gt;0))),"入力OK","要確認"),"要確認"))</x:f>
      </x:c>
      <x:c r="S52" s="18" t="str">
        <x:f>IF('空_生成'!A52="","",'空_生成'!G52*'空_生成'!H52)</x:f>
      </x:c>
      <x:c r="T52" s="18" t="str">
        <x:f>IF('空_生成'!A52="","",'空_生成'!J52)</x:f>
      </x:c>
    </x:row>
    <x:row r="53" ht="38" customHeight="1">
      <x:c r="A53" s="4" t="str">
        <x:f>IF('空_生成'!A53="","",'空_生成'!A53)</x:f>
      </x:c>
      <x:c r="B53" s="4" t="str">
        <x:f>IF('空_生成'!A53="","",IFERROR(INDEX('空_原材'!$A$6:$A$35,MATCH('空_生成'!B53,'空_原材'!$H$6:$H$35,0)),""))</x:f>
      </x:c>
      <x:c r="C53" s="4" t="str">
        <x:f>IF('空_生成'!A53="","",IFERROR(INDEX('空_原材'!$C$6:$C$35,MATCH('空_生成'!B53,'空_原材'!$H$6:$H$35,0)),""))</x:f>
      </x:c>
      <x:c r="D53" s="4" t="str">
        <x:f>IF('空_生成'!A53="","",IFERROR(INDEX('空_原材'!$D$6:$D$35,MATCH('空_生成'!B53,'空_原材'!$H$6:$H$35,0)),""))</x:f>
      </x:c>
      <x:c r="E53" s="4" t="str">
        <x:f>IF('空_生成'!A53="","",'空_生成'!E53&amp;"×"&amp;'空_生成'!F53&amp;"×"&amp;'空_生成'!G53)</x:f>
      </x:c>
      <x:c r="F53" s="4" t="str">
        <x:f>IF('空_生成'!A53="","",'空_生成'!B53)</x:f>
      </x:c>
      <x:c r="G53" s="4" t="str">
        <x:f>IF('空_生成'!A53="","",'空_生成'!C53)</x:f>
      </x:c>
      <x:c r="H53" s="4" t="str">
        <x:f>IF('空_生成'!A53="","",'空_生成'!D53)</x:f>
      </x:c>
      <x:c r="I53" s="4" t="str">
        <x:f>IF('空_生成'!A53="","",'空_生成'!H53)</x:f>
      </x:c>
      <x:c r="J53" s="4" t="str">
        <x:f>IF('空_生成'!A53="","",'空_生成'!I53)</x:f>
      </x:c>
      <x:c r="K53" s="4" t="str">
        <x:f>IF('空_生成'!A53="","",IF(OR('空_生成'!D53="再利用端材",'空_生成'!D53="廃棄端材"),E53,"対象外"))</x:f>
      </x:c>
      <x:c r="L53" s="25" t="str">
        <x:f>IF('空_生成'!A53="","",IFERROR(IF(AND(INDEX('空_原材'!$B$6:$B$35,MATCH('空_生成'!B53,'空_原材'!$H$6:$H$35,0))="鋼材",ISNUMBER(INDEX('空_原材'!$N$6:$N$35,MATCH('空_生成'!B53,'空_原材'!$H$6:$H$35,0))),INDEX('空_原材'!$N$6:$N$35,MATCH('空_生成'!B53,'空_原材'!$H$6:$H$35,0))&gt;0),'空_生成'!G53/'設定'!$B$6*'空_生成'!H53*INDEX('空_原材'!$N$6:$N$35,MATCH('空_生成'!B53,'空_原材'!$H$6:$H$35,0)),""),""))</x:f>
      </x:c>
      <x:c r="M53" s="25" t="str">
        <x:f>IF('空_生成'!A53="","",IF(ISNUMBER('空_生成'!N53),'空_生成'!N53,""))</x:f>
      </x:c>
      <x:c r="N53" s="29" t="str">
        <x:f>IF('空_生成'!A53="","",IFERROR(IF(INDEX('空_原材'!$B$6:$B$35,MATCH('空_生成'!B53,'空_原材'!$H$6:$H$35,0))="木材",'空_生成'!E53*'空_生成'!F53*'空_生成'!G53*'空_生成'!H53/'設定'!$B$6^3,""),""))</x:f>
      </x:c>
      <x:c r="O53" s="33" t="str">
        <x:f>IF('空_生成'!A53="","",IFERROR(IF(INDEX('空_原材'!$B$6:$B$35,MATCH('空_生成'!B53,'空_原材'!$H$6:$H$35,0))="建材",'空_生成'!F53*'空_生成'!G53*'空_生成'!H53/'設定'!$B$6^2,""),""))</x:f>
      </x:c>
      <x:c r="P53" s="4" t="str">
        <x:f>IF('空_生成'!A53="","",'空_生成'!O53)</x:f>
      </x:c>
      <x:c r="Q53" s="4" t="str">
        <x:f>IF('空_生成'!A53="","",IF(AND(R53="入力OK",'空_生成'!L53="使用可",OR('空_生成'!D53="加工品",'空_生成'!D53="再利用端材")),'空_生成'!H53-'空_生成'!J53,0))</x:f>
      </x:c>
      <x:c r="R53" s="4" t="str">
        <x:f>IF('空_生成'!A53="","",IFERROR(IF(AND(OR('空_生成'!N53="",AND(ISNUMBER('空_生成'!N53),'空_生成'!N53&gt;0)),COUNTIF('空_生成'!$A$6:$A$65,'空_生成'!A53)=1,COUNTIF('空_原材'!$H$6:$H$35,'空_生成'!B53)=1,'空_生成'!C53=INDEX('空_原材'!$I$6:$I$35,MATCH('空_生成'!B53,'空_原材'!$H$6:$H$35,0)),INDEX('空_原材'!$R$6:$R$35,MATCH('空_生成'!B53,'空_原材'!$H$6:$H$35,0))="確認済",OR('空_生成'!D53="加工品",'空_生成'!D53="再利用端材",'空_生成'!D53="廃棄端材"),COUNT('空_生成'!E53:'空_生成'!H53)=4,'空_生成'!E53&gt;0,'空_生成'!F53&gt;0,'空_生成'!G53&gt;0,'空_生成'!H53&gt;0,MOD('空_生成'!H53,1)=0,'空_生成'!E53=INDEX('空_原材'!$E$6:$E$35,MATCH('空_生成'!B53,'空_原材'!$H$6:$H$35,0)),'空_生成'!F53=INDEX('空_原材'!$F$6:$F$35,MATCH('空_生成'!B53,'空_原材'!$H$6:$H$35,0)),'空_生成'!I53=INDEX('空_原材'!$K$6:$K$35,MATCH('空_生成'!B53,'空_原材'!$H$6:$H$35,0)),ISNUMBER('空_生成'!J53),'空_生成'!J53&gt;=0,'空_生成'!J53&lt;='空_生成'!H53,MOD('空_生成'!J53,1)=0,OR('空_生成'!J53=0,'空_生成'!K53&lt;&gt;""),OR(AND('空_生成'!D53="廃棄端材",'空_生成'!L53="廃棄",'空_生成'!J53=0),AND('空_生成'!D53&lt;&gt;"廃棄端材",'空_生成'!L53="使用可")),OR('空_生成'!M53="理論",'空_生成'!M53="実測",'空_生成'!M53="対象外"),OR('空_生成'!M53&lt;&gt;"実測",AND(ISNUMBER('空_生成'!N53),'空_生成'!N53&gt;0)),'空_生成'!P53&lt;&gt;"",'空_生成'!Q53&lt;&gt;"",'空_生成'!R53&lt;&gt;"",'空_生成'!S53&lt;&gt;"",'空_生成'!T53&lt;&gt;"",OR('空_生成'!O53="kg",'空_生成'!O53="m3",'空_生成'!O53="m2",'空_生成'!O53="本",'空_生成'!O53="枚",AND('空_生成'!O53="対象外",'空_生成'!D53="廃棄端材")),OR(INDEX('空_原材'!$B$6:$B$35,MATCH('空_生成'!B53,'空_原材'!$H$6:$H$35,0))&lt;&gt;"鋼材",AND(ISNUMBER(INDEX('空_原材'!$N$6:$N$35,MATCH('空_生成'!B53,'空_原材'!$H$6:$H$35,0))),INDEX('空_原材'!$N$6:$N$35,MATCH('空_生成'!B53,'空_原材'!$H$6:$H$35,0))&gt;0))),"入力OK","要確認"),"要確認"))</x:f>
      </x:c>
      <x:c r="S53" s="4" t="str">
        <x:f>IF('空_生成'!A53="","",'空_生成'!G53*'空_生成'!H53)</x:f>
      </x:c>
      <x:c r="T53" s="4" t="str">
        <x:f>IF('空_生成'!A53="","",'空_生成'!J53)</x:f>
      </x:c>
    </x:row>
    <x:row r="54" ht="38" customHeight="1">
      <x:c r="A54" s="18" t="str">
        <x:f>IF('空_生成'!A54="","",'空_生成'!A54)</x:f>
      </x:c>
      <x:c r="B54" s="18" t="str">
        <x:f>IF('空_生成'!A54="","",IFERROR(INDEX('空_原材'!$A$6:$A$35,MATCH('空_生成'!B54,'空_原材'!$H$6:$H$35,0)),""))</x:f>
      </x:c>
      <x:c r="C54" s="18" t="str">
        <x:f>IF('空_生成'!A54="","",IFERROR(INDEX('空_原材'!$C$6:$C$35,MATCH('空_生成'!B54,'空_原材'!$H$6:$H$35,0)),""))</x:f>
      </x:c>
      <x:c r="D54" s="18" t="str">
        <x:f>IF('空_生成'!A54="","",IFERROR(INDEX('空_原材'!$D$6:$D$35,MATCH('空_生成'!B54,'空_原材'!$H$6:$H$35,0)),""))</x:f>
      </x:c>
      <x:c r="E54" s="18" t="str">
        <x:f>IF('空_生成'!A54="","",'空_生成'!E54&amp;"×"&amp;'空_生成'!F54&amp;"×"&amp;'空_生成'!G54)</x:f>
      </x:c>
      <x:c r="F54" s="18" t="str">
        <x:f>IF('空_生成'!A54="","",'空_生成'!B54)</x:f>
      </x:c>
      <x:c r="G54" s="18" t="str">
        <x:f>IF('空_生成'!A54="","",'空_生成'!C54)</x:f>
      </x:c>
      <x:c r="H54" s="18" t="str">
        <x:f>IF('空_生成'!A54="","",'空_生成'!D54)</x:f>
      </x:c>
      <x:c r="I54" s="18" t="str">
        <x:f>IF('空_生成'!A54="","",'空_生成'!H54)</x:f>
      </x:c>
      <x:c r="J54" s="18" t="str">
        <x:f>IF('空_生成'!A54="","",'空_生成'!I54)</x:f>
      </x:c>
      <x:c r="K54" s="18" t="str">
        <x:f>IF('空_生成'!A54="","",IF(OR('空_生成'!D54="再利用端材",'空_生成'!D54="廃棄端材"),E54,"対象外"))</x:f>
      </x:c>
      <x:c r="L54" s="24" t="str">
        <x:f>IF('空_生成'!A54="","",IFERROR(IF(AND(INDEX('空_原材'!$B$6:$B$35,MATCH('空_生成'!B54,'空_原材'!$H$6:$H$35,0))="鋼材",ISNUMBER(INDEX('空_原材'!$N$6:$N$35,MATCH('空_生成'!B54,'空_原材'!$H$6:$H$35,0))),INDEX('空_原材'!$N$6:$N$35,MATCH('空_生成'!B54,'空_原材'!$H$6:$H$35,0))&gt;0),'空_生成'!G54/'設定'!$B$6*'空_生成'!H54*INDEX('空_原材'!$N$6:$N$35,MATCH('空_生成'!B54,'空_原材'!$H$6:$H$35,0)),""),""))</x:f>
      </x:c>
      <x:c r="M54" s="24" t="str">
        <x:f>IF('空_生成'!A54="","",IF(ISNUMBER('空_生成'!N54),'空_生成'!N54,""))</x:f>
      </x:c>
      <x:c r="N54" s="28" t="str">
        <x:f>IF('空_生成'!A54="","",IFERROR(IF(INDEX('空_原材'!$B$6:$B$35,MATCH('空_生成'!B54,'空_原材'!$H$6:$H$35,0))="木材",'空_生成'!E54*'空_生成'!F54*'空_生成'!G54*'空_生成'!H54/'設定'!$B$6^3,""),""))</x:f>
      </x:c>
      <x:c r="O54" s="32" t="str">
        <x:f>IF('空_生成'!A54="","",IFERROR(IF(INDEX('空_原材'!$B$6:$B$35,MATCH('空_生成'!B54,'空_原材'!$H$6:$H$35,0))="建材",'空_生成'!F54*'空_生成'!G54*'空_生成'!H54/'設定'!$B$6^2,""),""))</x:f>
      </x:c>
      <x:c r="P54" s="18" t="str">
        <x:f>IF('空_生成'!A54="","",'空_生成'!O54)</x:f>
      </x:c>
      <x:c r="Q54" s="18" t="str">
        <x:f>IF('空_生成'!A54="","",IF(AND(R54="入力OK",'空_生成'!L54="使用可",OR('空_生成'!D54="加工品",'空_生成'!D54="再利用端材")),'空_生成'!H54-'空_生成'!J54,0))</x:f>
      </x:c>
      <x:c r="R54" s="18" t="str">
        <x:f>IF('空_生成'!A54="","",IFERROR(IF(AND(OR('空_生成'!N54="",AND(ISNUMBER('空_生成'!N54),'空_生成'!N54&gt;0)),COUNTIF('空_生成'!$A$6:$A$65,'空_生成'!A54)=1,COUNTIF('空_原材'!$H$6:$H$35,'空_生成'!B54)=1,'空_生成'!C54=INDEX('空_原材'!$I$6:$I$35,MATCH('空_生成'!B54,'空_原材'!$H$6:$H$35,0)),INDEX('空_原材'!$R$6:$R$35,MATCH('空_生成'!B54,'空_原材'!$H$6:$H$35,0))="確認済",OR('空_生成'!D54="加工品",'空_生成'!D54="再利用端材",'空_生成'!D54="廃棄端材"),COUNT('空_生成'!E54:'空_生成'!H54)=4,'空_生成'!E54&gt;0,'空_生成'!F54&gt;0,'空_生成'!G54&gt;0,'空_生成'!H54&gt;0,MOD('空_生成'!H54,1)=0,'空_生成'!E54=INDEX('空_原材'!$E$6:$E$35,MATCH('空_生成'!B54,'空_原材'!$H$6:$H$35,0)),'空_生成'!F54=INDEX('空_原材'!$F$6:$F$35,MATCH('空_生成'!B54,'空_原材'!$H$6:$H$35,0)),'空_生成'!I54=INDEX('空_原材'!$K$6:$K$35,MATCH('空_生成'!B54,'空_原材'!$H$6:$H$35,0)),ISNUMBER('空_生成'!J54),'空_生成'!J54&gt;=0,'空_生成'!J54&lt;='空_生成'!H54,MOD('空_生成'!J54,1)=0,OR('空_生成'!J54=0,'空_生成'!K54&lt;&gt;""),OR(AND('空_生成'!D54="廃棄端材",'空_生成'!L54="廃棄",'空_生成'!J54=0),AND('空_生成'!D54&lt;&gt;"廃棄端材",'空_生成'!L54="使用可")),OR('空_生成'!M54="理論",'空_生成'!M54="実測",'空_生成'!M54="対象外"),OR('空_生成'!M54&lt;&gt;"実測",AND(ISNUMBER('空_生成'!N54),'空_生成'!N54&gt;0)),'空_生成'!P54&lt;&gt;"",'空_生成'!Q54&lt;&gt;"",'空_生成'!R54&lt;&gt;"",'空_生成'!S54&lt;&gt;"",'空_生成'!T54&lt;&gt;"",OR('空_生成'!O54="kg",'空_生成'!O54="m3",'空_生成'!O54="m2",'空_生成'!O54="本",'空_生成'!O54="枚",AND('空_生成'!O54="対象外",'空_生成'!D54="廃棄端材")),OR(INDEX('空_原材'!$B$6:$B$35,MATCH('空_生成'!B54,'空_原材'!$H$6:$H$35,0))&lt;&gt;"鋼材",AND(ISNUMBER(INDEX('空_原材'!$N$6:$N$35,MATCH('空_生成'!B54,'空_原材'!$H$6:$H$35,0))),INDEX('空_原材'!$N$6:$N$35,MATCH('空_生成'!B54,'空_原材'!$H$6:$H$35,0))&gt;0))),"入力OK","要確認"),"要確認"))</x:f>
      </x:c>
      <x:c r="S54" s="18" t="str">
        <x:f>IF('空_生成'!A54="","",'空_生成'!G54*'空_生成'!H54)</x:f>
      </x:c>
      <x:c r="T54" s="18" t="str">
        <x:f>IF('空_生成'!A54="","",'空_生成'!J54)</x:f>
      </x:c>
    </x:row>
    <x:row r="55" ht="38" customHeight="1">
      <x:c r="A55" s="4" t="str">
        <x:f>IF('空_生成'!A55="","",'空_生成'!A55)</x:f>
      </x:c>
      <x:c r="B55" s="4" t="str">
        <x:f>IF('空_生成'!A55="","",IFERROR(INDEX('空_原材'!$A$6:$A$35,MATCH('空_生成'!B55,'空_原材'!$H$6:$H$35,0)),""))</x:f>
      </x:c>
      <x:c r="C55" s="4" t="str">
        <x:f>IF('空_生成'!A55="","",IFERROR(INDEX('空_原材'!$C$6:$C$35,MATCH('空_生成'!B55,'空_原材'!$H$6:$H$35,0)),""))</x:f>
      </x:c>
      <x:c r="D55" s="4" t="str">
        <x:f>IF('空_生成'!A55="","",IFERROR(INDEX('空_原材'!$D$6:$D$35,MATCH('空_生成'!B55,'空_原材'!$H$6:$H$35,0)),""))</x:f>
      </x:c>
      <x:c r="E55" s="4" t="str">
        <x:f>IF('空_生成'!A55="","",'空_生成'!E55&amp;"×"&amp;'空_生成'!F55&amp;"×"&amp;'空_生成'!G55)</x:f>
      </x:c>
      <x:c r="F55" s="4" t="str">
        <x:f>IF('空_生成'!A55="","",'空_生成'!B55)</x:f>
      </x:c>
      <x:c r="G55" s="4" t="str">
        <x:f>IF('空_生成'!A55="","",'空_生成'!C55)</x:f>
      </x:c>
      <x:c r="H55" s="4" t="str">
        <x:f>IF('空_生成'!A55="","",'空_生成'!D55)</x:f>
      </x:c>
      <x:c r="I55" s="4" t="str">
        <x:f>IF('空_生成'!A55="","",'空_生成'!H55)</x:f>
      </x:c>
      <x:c r="J55" s="4" t="str">
        <x:f>IF('空_生成'!A55="","",'空_生成'!I55)</x:f>
      </x:c>
      <x:c r="K55" s="4" t="str">
        <x:f>IF('空_生成'!A55="","",IF(OR('空_生成'!D55="再利用端材",'空_生成'!D55="廃棄端材"),E55,"対象外"))</x:f>
      </x:c>
      <x:c r="L55" s="25" t="str">
        <x:f>IF('空_生成'!A55="","",IFERROR(IF(AND(INDEX('空_原材'!$B$6:$B$35,MATCH('空_生成'!B55,'空_原材'!$H$6:$H$35,0))="鋼材",ISNUMBER(INDEX('空_原材'!$N$6:$N$35,MATCH('空_生成'!B55,'空_原材'!$H$6:$H$35,0))),INDEX('空_原材'!$N$6:$N$35,MATCH('空_生成'!B55,'空_原材'!$H$6:$H$35,0))&gt;0),'空_生成'!G55/'設定'!$B$6*'空_生成'!H55*INDEX('空_原材'!$N$6:$N$35,MATCH('空_生成'!B55,'空_原材'!$H$6:$H$35,0)),""),""))</x:f>
      </x:c>
      <x:c r="M55" s="25" t="str">
        <x:f>IF('空_生成'!A55="","",IF(ISNUMBER('空_生成'!N55),'空_生成'!N55,""))</x:f>
      </x:c>
      <x:c r="N55" s="29" t="str">
        <x:f>IF('空_生成'!A55="","",IFERROR(IF(INDEX('空_原材'!$B$6:$B$35,MATCH('空_生成'!B55,'空_原材'!$H$6:$H$35,0))="木材",'空_生成'!E55*'空_生成'!F55*'空_生成'!G55*'空_生成'!H55/'設定'!$B$6^3,""),""))</x:f>
      </x:c>
      <x:c r="O55" s="33" t="str">
        <x:f>IF('空_生成'!A55="","",IFERROR(IF(INDEX('空_原材'!$B$6:$B$35,MATCH('空_生成'!B55,'空_原材'!$H$6:$H$35,0))="建材",'空_生成'!F55*'空_生成'!G55*'空_生成'!H55/'設定'!$B$6^2,""),""))</x:f>
      </x:c>
      <x:c r="P55" s="4" t="str">
        <x:f>IF('空_生成'!A55="","",'空_生成'!O55)</x:f>
      </x:c>
      <x:c r="Q55" s="4" t="str">
        <x:f>IF('空_生成'!A55="","",IF(AND(R55="入力OK",'空_生成'!L55="使用可",OR('空_生成'!D55="加工品",'空_生成'!D55="再利用端材")),'空_生成'!H55-'空_生成'!J55,0))</x:f>
      </x:c>
      <x:c r="R55" s="4" t="str">
        <x:f>IF('空_生成'!A55="","",IFERROR(IF(AND(OR('空_生成'!N55="",AND(ISNUMBER('空_生成'!N55),'空_生成'!N55&gt;0)),COUNTIF('空_生成'!$A$6:$A$65,'空_生成'!A55)=1,COUNTIF('空_原材'!$H$6:$H$35,'空_生成'!B55)=1,'空_生成'!C55=INDEX('空_原材'!$I$6:$I$35,MATCH('空_生成'!B55,'空_原材'!$H$6:$H$35,0)),INDEX('空_原材'!$R$6:$R$35,MATCH('空_生成'!B55,'空_原材'!$H$6:$H$35,0))="確認済",OR('空_生成'!D55="加工品",'空_生成'!D55="再利用端材",'空_生成'!D55="廃棄端材"),COUNT('空_生成'!E55:'空_生成'!H55)=4,'空_生成'!E55&gt;0,'空_生成'!F55&gt;0,'空_生成'!G55&gt;0,'空_生成'!H55&gt;0,MOD('空_生成'!H55,1)=0,'空_生成'!E55=INDEX('空_原材'!$E$6:$E$35,MATCH('空_生成'!B55,'空_原材'!$H$6:$H$35,0)),'空_生成'!F55=INDEX('空_原材'!$F$6:$F$35,MATCH('空_生成'!B55,'空_原材'!$H$6:$H$35,0)),'空_生成'!I55=INDEX('空_原材'!$K$6:$K$35,MATCH('空_生成'!B55,'空_原材'!$H$6:$H$35,0)),ISNUMBER('空_生成'!J55),'空_生成'!J55&gt;=0,'空_生成'!J55&lt;='空_生成'!H55,MOD('空_生成'!J55,1)=0,OR('空_生成'!J55=0,'空_生成'!K55&lt;&gt;""),OR(AND('空_生成'!D55="廃棄端材",'空_生成'!L55="廃棄",'空_生成'!J55=0),AND('空_生成'!D55&lt;&gt;"廃棄端材",'空_生成'!L55="使用可")),OR('空_生成'!M55="理論",'空_生成'!M55="実測",'空_生成'!M55="対象外"),OR('空_生成'!M55&lt;&gt;"実測",AND(ISNUMBER('空_生成'!N55),'空_生成'!N55&gt;0)),'空_生成'!P55&lt;&gt;"",'空_生成'!Q55&lt;&gt;"",'空_生成'!R55&lt;&gt;"",'空_生成'!S55&lt;&gt;"",'空_生成'!T55&lt;&gt;"",OR('空_生成'!O55="kg",'空_生成'!O55="m3",'空_生成'!O55="m2",'空_生成'!O55="本",'空_生成'!O55="枚",AND('空_生成'!O55="対象外",'空_生成'!D55="廃棄端材")),OR(INDEX('空_原材'!$B$6:$B$35,MATCH('空_生成'!B55,'空_原材'!$H$6:$H$35,0))&lt;&gt;"鋼材",AND(ISNUMBER(INDEX('空_原材'!$N$6:$N$35,MATCH('空_生成'!B55,'空_原材'!$H$6:$H$35,0))),INDEX('空_原材'!$N$6:$N$35,MATCH('空_生成'!B55,'空_原材'!$H$6:$H$35,0))&gt;0))),"入力OK","要確認"),"要確認"))</x:f>
      </x:c>
      <x:c r="S55" s="4" t="str">
        <x:f>IF('空_生成'!A55="","",'空_生成'!G55*'空_生成'!H55)</x:f>
      </x:c>
      <x:c r="T55" s="4" t="str">
        <x:f>IF('空_生成'!A55="","",'空_生成'!J55)</x:f>
      </x:c>
    </x:row>
    <x:row r="56" ht="38" customHeight="1">
      <x:c r="A56" s="18" t="str">
        <x:f>IF('空_生成'!A56="","",'空_生成'!A56)</x:f>
      </x:c>
      <x:c r="B56" s="18" t="str">
        <x:f>IF('空_生成'!A56="","",IFERROR(INDEX('空_原材'!$A$6:$A$35,MATCH('空_生成'!B56,'空_原材'!$H$6:$H$35,0)),""))</x:f>
      </x:c>
      <x:c r="C56" s="18" t="str">
        <x:f>IF('空_生成'!A56="","",IFERROR(INDEX('空_原材'!$C$6:$C$35,MATCH('空_生成'!B56,'空_原材'!$H$6:$H$35,0)),""))</x:f>
      </x:c>
      <x:c r="D56" s="18" t="str">
        <x:f>IF('空_生成'!A56="","",IFERROR(INDEX('空_原材'!$D$6:$D$35,MATCH('空_生成'!B56,'空_原材'!$H$6:$H$35,0)),""))</x:f>
      </x:c>
      <x:c r="E56" s="18" t="str">
        <x:f>IF('空_生成'!A56="","",'空_生成'!E56&amp;"×"&amp;'空_生成'!F56&amp;"×"&amp;'空_生成'!G56)</x:f>
      </x:c>
      <x:c r="F56" s="18" t="str">
        <x:f>IF('空_生成'!A56="","",'空_生成'!B56)</x:f>
      </x:c>
      <x:c r="G56" s="18" t="str">
        <x:f>IF('空_生成'!A56="","",'空_生成'!C56)</x:f>
      </x:c>
      <x:c r="H56" s="18" t="str">
        <x:f>IF('空_生成'!A56="","",'空_生成'!D56)</x:f>
      </x:c>
      <x:c r="I56" s="18" t="str">
        <x:f>IF('空_生成'!A56="","",'空_生成'!H56)</x:f>
      </x:c>
      <x:c r="J56" s="18" t="str">
        <x:f>IF('空_生成'!A56="","",'空_生成'!I56)</x:f>
      </x:c>
      <x:c r="K56" s="18" t="str">
        <x:f>IF('空_生成'!A56="","",IF(OR('空_生成'!D56="再利用端材",'空_生成'!D56="廃棄端材"),E56,"対象外"))</x:f>
      </x:c>
      <x:c r="L56" s="24" t="str">
        <x:f>IF('空_生成'!A56="","",IFERROR(IF(AND(INDEX('空_原材'!$B$6:$B$35,MATCH('空_生成'!B56,'空_原材'!$H$6:$H$35,0))="鋼材",ISNUMBER(INDEX('空_原材'!$N$6:$N$35,MATCH('空_生成'!B56,'空_原材'!$H$6:$H$35,0))),INDEX('空_原材'!$N$6:$N$35,MATCH('空_生成'!B56,'空_原材'!$H$6:$H$35,0))&gt;0),'空_生成'!G56/'設定'!$B$6*'空_生成'!H56*INDEX('空_原材'!$N$6:$N$35,MATCH('空_生成'!B56,'空_原材'!$H$6:$H$35,0)),""),""))</x:f>
      </x:c>
      <x:c r="M56" s="24" t="str">
        <x:f>IF('空_生成'!A56="","",IF(ISNUMBER('空_生成'!N56),'空_生成'!N56,""))</x:f>
      </x:c>
      <x:c r="N56" s="28" t="str">
        <x:f>IF('空_生成'!A56="","",IFERROR(IF(INDEX('空_原材'!$B$6:$B$35,MATCH('空_生成'!B56,'空_原材'!$H$6:$H$35,0))="木材",'空_生成'!E56*'空_生成'!F56*'空_生成'!G56*'空_生成'!H56/'設定'!$B$6^3,""),""))</x:f>
      </x:c>
      <x:c r="O56" s="32" t="str">
        <x:f>IF('空_生成'!A56="","",IFERROR(IF(INDEX('空_原材'!$B$6:$B$35,MATCH('空_生成'!B56,'空_原材'!$H$6:$H$35,0))="建材",'空_生成'!F56*'空_生成'!G56*'空_生成'!H56/'設定'!$B$6^2,""),""))</x:f>
      </x:c>
      <x:c r="P56" s="18" t="str">
        <x:f>IF('空_生成'!A56="","",'空_生成'!O56)</x:f>
      </x:c>
      <x:c r="Q56" s="18" t="str">
        <x:f>IF('空_生成'!A56="","",IF(AND(R56="入力OK",'空_生成'!L56="使用可",OR('空_生成'!D56="加工品",'空_生成'!D56="再利用端材")),'空_生成'!H56-'空_生成'!J56,0))</x:f>
      </x:c>
      <x:c r="R56" s="18" t="str">
        <x:f>IF('空_生成'!A56="","",IFERROR(IF(AND(OR('空_生成'!N56="",AND(ISNUMBER('空_生成'!N56),'空_生成'!N56&gt;0)),COUNTIF('空_生成'!$A$6:$A$65,'空_生成'!A56)=1,COUNTIF('空_原材'!$H$6:$H$35,'空_生成'!B56)=1,'空_生成'!C56=INDEX('空_原材'!$I$6:$I$35,MATCH('空_生成'!B56,'空_原材'!$H$6:$H$35,0)),INDEX('空_原材'!$R$6:$R$35,MATCH('空_生成'!B56,'空_原材'!$H$6:$H$35,0))="確認済",OR('空_生成'!D56="加工品",'空_生成'!D56="再利用端材",'空_生成'!D56="廃棄端材"),COUNT('空_生成'!E56:'空_生成'!H56)=4,'空_生成'!E56&gt;0,'空_生成'!F56&gt;0,'空_生成'!G56&gt;0,'空_生成'!H56&gt;0,MOD('空_生成'!H56,1)=0,'空_生成'!E56=INDEX('空_原材'!$E$6:$E$35,MATCH('空_生成'!B56,'空_原材'!$H$6:$H$35,0)),'空_生成'!F56=INDEX('空_原材'!$F$6:$F$35,MATCH('空_生成'!B56,'空_原材'!$H$6:$H$35,0)),'空_生成'!I56=INDEX('空_原材'!$K$6:$K$35,MATCH('空_生成'!B56,'空_原材'!$H$6:$H$35,0)),ISNUMBER('空_生成'!J56),'空_生成'!J56&gt;=0,'空_生成'!J56&lt;='空_生成'!H56,MOD('空_生成'!J56,1)=0,OR('空_生成'!J56=0,'空_生成'!K56&lt;&gt;""),OR(AND('空_生成'!D56="廃棄端材",'空_生成'!L56="廃棄",'空_生成'!J56=0),AND('空_生成'!D56&lt;&gt;"廃棄端材",'空_生成'!L56="使用可")),OR('空_生成'!M56="理論",'空_生成'!M56="実測",'空_生成'!M56="対象外"),OR('空_生成'!M56&lt;&gt;"実測",AND(ISNUMBER('空_生成'!N56),'空_生成'!N56&gt;0)),'空_生成'!P56&lt;&gt;"",'空_生成'!Q56&lt;&gt;"",'空_生成'!R56&lt;&gt;"",'空_生成'!S56&lt;&gt;"",'空_生成'!T56&lt;&gt;"",OR('空_生成'!O56="kg",'空_生成'!O56="m3",'空_生成'!O56="m2",'空_生成'!O56="本",'空_生成'!O56="枚",AND('空_生成'!O56="対象外",'空_生成'!D56="廃棄端材")),OR(INDEX('空_原材'!$B$6:$B$35,MATCH('空_生成'!B56,'空_原材'!$H$6:$H$35,0))&lt;&gt;"鋼材",AND(ISNUMBER(INDEX('空_原材'!$N$6:$N$35,MATCH('空_生成'!B56,'空_原材'!$H$6:$H$35,0))),INDEX('空_原材'!$N$6:$N$35,MATCH('空_生成'!B56,'空_原材'!$H$6:$H$35,0))&gt;0))),"入力OK","要確認"),"要確認"))</x:f>
      </x:c>
      <x:c r="S56" s="18" t="str">
        <x:f>IF('空_生成'!A56="","",'空_生成'!G56*'空_生成'!H56)</x:f>
      </x:c>
      <x:c r="T56" s="18" t="str">
        <x:f>IF('空_生成'!A56="","",'空_生成'!J56)</x:f>
      </x:c>
    </x:row>
    <x:row r="57" ht="38" customHeight="1">
      <x:c r="A57" s="4" t="str">
        <x:f>IF('空_生成'!A57="","",'空_生成'!A57)</x:f>
      </x:c>
      <x:c r="B57" s="4" t="str">
        <x:f>IF('空_生成'!A57="","",IFERROR(INDEX('空_原材'!$A$6:$A$35,MATCH('空_生成'!B57,'空_原材'!$H$6:$H$35,0)),""))</x:f>
      </x:c>
      <x:c r="C57" s="4" t="str">
        <x:f>IF('空_生成'!A57="","",IFERROR(INDEX('空_原材'!$C$6:$C$35,MATCH('空_生成'!B57,'空_原材'!$H$6:$H$35,0)),""))</x:f>
      </x:c>
      <x:c r="D57" s="4" t="str">
        <x:f>IF('空_生成'!A57="","",IFERROR(INDEX('空_原材'!$D$6:$D$35,MATCH('空_生成'!B57,'空_原材'!$H$6:$H$35,0)),""))</x:f>
      </x:c>
      <x:c r="E57" s="4" t="str">
        <x:f>IF('空_生成'!A57="","",'空_生成'!E57&amp;"×"&amp;'空_生成'!F57&amp;"×"&amp;'空_生成'!G57)</x:f>
      </x:c>
      <x:c r="F57" s="4" t="str">
        <x:f>IF('空_生成'!A57="","",'空_生成'!B57)</x:f>
      </x:c>
      <x:c r="G57" s="4" t="str">
        <x:f>IF('空_生成'!A57="","",'空_生成'!C57)</x:f>
      </x:c>
      <x:c r="H57" s="4" t="str">
        <x:f>IF('空_生成'!A57="","",'空_生成'!D57)</x:f>
      </x:c>
      <x:c r="I57" s="4" t="str">
        <x:f>IF('空_生成'!A57="","",'空_生成'!H57)</x:f>
      </x:c>
      <x:c r="J57" s="4" t="str">
        <x:f>IF('空_生成'!A57="","",'空_生成'!I57)</x:f>
      </x:c>
      <x:c r="K57" s="4" t="str">
        <x:f>IF('空_生成'!A57="","",IF(OR('空_生成'!D57="再利用端材",'空_生成'!D57="廃棄端材"),E57,"対象外"))</x:f>
      </x:c>
      <x:c r="L57" s="25" t="str">
        <x:f>IF('空_生成'!A57="","",IFERROR(IF(AND(INDEX('空_原材'!$B$6:$B$35,MATCH('空_生成'!B57,'空_原材'!$H$6:$H$35,0))="鋼材",ISNUMBER(INDEX('空_原材'!$N$6:$N$35,MATCH('空_生成'!B57,'空_原材'!$H$6:$H$35,0))),INDEX('空_原材'!$N$6:$N$35,MATCH('空_生成'!B57,'空_原材'!$H$6:$H$35,0))&gt;0),'空_生成'!G57/'設定'!$B$6*'空_生成'!H57*INDEX('空_原材'!$N$6:$N$35,MATCH('空_生成'!B57,'空_原材'!$H$6:$H$35,0)),""),""))</x:f>
      </x:c>
      <x:c r="M57" s="25" t="str">
        <x:f>IF('空_生成'!A57="","",IF(ISNUMBER('空_生成'!N57),'空_生成'!N57,""))</x:f>
      </x:c>
      <x:c r="N57" s="29" t="str">
        <x:f>IF('空_生成'!A57="","",IFERROR(IF(INDEX('空_原材'!$B$6:$B$35,MATCH('空_生成'!B57,'空_原材'!$H$6:$H$35,0))="木材",'空_生成'!E57*'空_生成'!F57*'空_生成'!G57*'空_生成'!H57/'設定'!$B$6^3,""),""))</x:f>
      </x:c>
      <x:c r="O57" s="33" t="str">
        <x:f>IF('空_生成'!A57="","",IFERROR(IF(INDEX('空_原材'!$B$6:$B$35,MATCH('空_生成'!B57,'空_原材'!$H$6:$H$35,0))="建材",'空_生成'!F57*'空_生成'!G57*'空_生成'!H57/'設定'!$B$6^2,""),""))</x:f>
      </x:c>
      <x:c r="P57" s="4" t="str">
        <x:f>IF('空_生成'!A57="","",'空_生成'!O57)</x:f>
      </x:c>
      <x:c r="Q57" s="4" t="str">
        <x:f>IF('空_生成'!A57="","",IF(AND(R57="入力OK",'空_生成'!L57="使用可",OR('空_生成'!D57="加工品",'空_生成'!D57="再利用端材")),'空_生成'!H57-'空_生成'!J57,0))</x:f>
      </x:c>
      <x:c r="R57" s="4" t="str">
        <x:f>IF('空_生成'!A57="","",IFERROR(IF(AND(OR('空_生成'!N57="",AND(ISNUMBER('空_生成'!N57),'空_生成'!N57&gt;0)),COUNTIF('空_生成'!$A$6:$A$65,'空_生成'!A57)=1,COUNTIF('空_原材'!$H$6:$H$35,'空_生成'!B57)=1,'空_生成'!C57=INDEX('空_原材'!$I$6:$I$35,MATCH('空_生成'!B57,'空_原材'!$H$6:$H$35,0)),INDEX('空_原材'!$R$6:$R$35,MATCH('空_生成'!B57,'空_原材'!$H$6:$H$35,0))="確認済",OR('空_生成'!D57="加工品",'空_生成'!D57="再利用端材",'空_生成'!D57="廃棄端材"),COUNT('空_生成'!E57:'空_生成'!H57)=4,'空_生成'!E57&gt;0,'空_生成'!F57&gt;0,'空_生成'!G57&gt;0,'空_生成'!H57&gt;0,MOD('空_生成'!H57,1)=0,'空_生成'!E57=INDEX('空_原材'!$E$6:$E$35,MATCH('空_生成'!B57,'空_原材'!$H$6:$H$35,0)),'空_生成'!F57=INDEX('空_原材'!$F$6:$F$35,MATCH('空_生成'!B57,'空_原材'!$H$6:$H$35,0)),'空_生成'!I57=INDEX('空_原材'!$K$6:$K$35,MATCH('空_生成'!B57,'空_原材'!$H$6:$H$35,0)),ISNUMBER('空_生成'!J57),'空_生成'!J57&gt;=0,'空_生成'!J57&lt;='空_生成'!H57,MOD('空_生成'!J57,1)=0,OR('空_生成'!J57=0,'空_生成'!K57&lt;&gt;""),OR(AND('空_生成'!D57="廃棄端材",'空_生成'!L57="廃棄",'空_生成'!J57=0),AND('空_生成'!D57&lt;&gt;"廃棄端材",'空_生成'!L57="使用可")),OR('空_生成'!M57="理論",'空_生成'!M57="実測",'空_生成'!M57="対象外"),OR('空_生成'!M57&lt;&gt;"実測",AND(ISNUMBER('空_生成'!N57),'空_生成'!N57&gt;0)),'空_生成'!P57&lt;&gt;"",'空_生成'!Q57&lt;&gt;"",'空_生成'!R57&lt;&gt;"",'空_生成'!S57&lt;&gt;"",'空_生成'!T57&lt;&gt;"",OR('空_生成'!O57="kg",'空_生成'!O57="m3",'空_生成'!O57="m2",'空_生成'!O57="本",'空_生成'!O57="枚",AND('空_生成'!O57="対象外",'空_生成'!D57="廃棄端材")),OR(INDEX('空_原材'!$B$6:$B$35,MATCH('空_生成'!B57,'空_原材'!$H$6:$H$35,0))&lt;&gt;"鋼材",AND(ISNUMBER(INDEX('空_原材'!$N$6:$N$35,MATCH('空_生成'!B57,'空_原材'!$H$6:$H$35,0))),INDEX('空_原材'!$N$6:$N$35,MATCH('空_生成'!B57,'空_原材'!$H$6:$H$35,0))&gt;0))),"入力OK","要確認"),"要確認"))</x:f>
      </x:c>
      <x:c r="S57" s="4" t="str">
        <x:f>IF('空_生成'!A57="","",'空_生成'!G57*'空_生成'!H57)</x:f>
      </x:c>
      <x:c r="T57" s="4" t="str">
        <x:f>IF('空_生成'!A57="","",'空_生成'!J57)</x:f>
      </x:c>
    </x:row>
    <x:row r="58" ht="38" customHeight="1">
      <x:c r="A58" s="18" t="str">
        <x:f>IF('空_生成'!A58="","",'空_生成'!A58)</x:f>
      </x:c>
      <x:c r="B58" s="18" t="str">
        <x:f>IF('空_生成'!A58="","",IFERROR(INDEX('空_原材'!$A$6:$A$35,MATCH('空_生成'!B58,'空_原材'!$H$6:$H$35,0)),""))</x:f>
      </x:c>
      <x:c r="C58" s="18" t="str">
        <x:f>IF('空_生成'!A58="","",IFERROR(INDEX('空_原材'!$C$6:$C$35,MATCH('空_生成'!B58,'空_原材'!$H$6:$H$35,0)),""))</x:f>
      </x:c>
      <x:c r="D58" s="18" t="str">
        <x:f>IF('空_生成'!A58="","",IFERROR(INDEX('空_原材'!$D$6:$D$35,MATCH('空_生成'!B58,'空_原材'!$H$6:$H$35,0)),""))</x:f>
      </x:c>
      <x:c r="E58" s="18" t="str">
        <x:f>IF('空_生成'!A58="","",'空_生成'!E58&amp;"×"&amp;'空_生成'!F58&amp;"×"&amp;'空_生成'!G58)</x:f>
      </x:c>
      <x:c r="F58" s="18" t="str">
        <x:f>IF('空_生成'!A58="","",'空_生成'!B58)</x:f>
      </x:c>
      <x:c r="G58" s="18" t="str">
        <x:f>IF('空_生成'!A58="","",'空_生成'!C58)</x:f>
      </x:c>
      <x:c r="H58" s="18" t="str">
        <x:f>IF('空_生成'!A58="","",'空_生成'!D58)</x:f>
      </x:c>
      <x:c r="I58" s="18" t="str">
        <x:f>IF('空_生成'!A58="","",'空_生成'!H58)</x:f>
      </x:c>
      <x:c r="J58" s="18" t="str">
        <x:f>IF('空_生成'!A58="","",'空_生成'!I58)</x:f>
      </x:c>
      <x:c r="K58" s="18" t="str">
        <x:f>IF('空_生成'!A58="","",IF(OR('空_生成'!D58="再利用端材",'空_生成'!D58="廃棄端材"),E58,"対象外"))</x:f>
      </x:c>
      <x:c r="L58" s="24" t="str">
        <x:f>IF('空_生成'!A58="","",IFERROR(IF(AND(INDEX('空_原材'!$B$6:$B$35,MATCH('空_生成'!B58,'空_原材'!$H$6:$H$35,0))="鋼材",ISNUMBER(INDEX('空_原材'!$N$6:$N$35,MATCH('空_生成'!B58,'空_原材'!$H$6:$H$35,0))),INDEX('空_原材'!$N$6:$N$35,MATCH('空_生成'!B58,'空_原材'!$H$6:$H$35,0))&gt;0),'空_生成'!G58/'設定'!$B$6*'空_生成'!H58*INDEX('空_原材'!$N$6:$N$35,MATCH('空_生成'!B58,'空_原材'!$H$6:$H$35,0)),""),""))</x:f>
      </x:c>
      <x:c r="M58" s="24" t="str">
        <x:f>IF('空_生成'!A58="","",IF(ISNUMBER('空_生成'!N58),'空_生成'!N58,""))</x:f>
      </x:c>
      <x:c r="N58" s="28" t="str">
        <x:f>IF('空_生成'!A58="","",IFERROR(IF(INDEX('空_原材'!$B$6:$B$35,MATCH('空_生成'!B58,'空_原材'!$H$6:$H$35,0))="木材",'空_生成'!E58*'空_生成'!F58*'空_生成'!G58*'空_生成'!H58/'設定'!$B$6^3,""),""))</x:f>
      </x:c>
      <x:c r="O58" s="32" t="str">
        <x:f>IF('空_生成'!A58="","",IFERROR(IF(INDEX('空_原材'!$B$6:$B$35,MATCH('空_生成'!B58,'空_原材'!$H$6:$H$35,0))="建材",'空_生成'!F58*'空_生成'!G58*'空_生成'!H58/'設定'!$B$6^2,""),""))</x:f>
      </x:c>
      <x:c r="P58" s="18" t="str">
        <x:f>IF('空_生成'!A58="","",'空_生成'!O58)</x:f>
      </x:c>
      <x:c r="Q58" s="18" t="str">
        <x:f>IF('空_生成'!A58="","",IF(AND(R58="入力OK",'空_生成'!L58="使用可",OR('空_生成'!D58="加工品",'空_生成'!D58="再利用端材")),'空_生成'!H58-'空_生成'!J58,0))</x:f>
      </x:c>
      <x:c r="R58" s="18" t="str">
        <x:f>IF('空_生成'!A58="","",IFERROR(IF(AND(OR('空_生成'!N58="",AND(ISNUMBER('空_生成'!N58),'空_生成'!N58&gt;0)),COUNTIF('空_生成'!$A$6:$A$65,'空_生成'!A58)=1,COUNTIF('空_原材'!$H$6:$H$35,'空_生成'!B58)=1,'空_生成'!C58=INDEX('空_原材'!$I$6:$I$35,MATCH('空_生成'!B58,'空_原材'!$H$6:$H$35,0)),INDEX('空_原材'!$R$6:$R$35,MATCH('空_生成'!B58,'空_原材'!$H$6:$H$35,0))="確認済",OR('空_生成'!D58="加工品",'空_生成'!D58="再利用端材",'空_生成'!D58="廃棄端材"),COUNT('空_生成'!E58:'空_生成'!H58)=4,'空_生成'!E58&gt;0,'空_生成'!F58&gt;0,'空_生成'!G58&gt;0,'空_生成'!H58&gt;0,MOD('空_生成'!H58,1)=0,'空_生成'!E58=INDEX('空_原材'!$E$6:$E$35,MATCH('空_生成'!B58,'空_原材'!$H$6:$H$35,0)),'空_生成'!F58=INDEX('空_原材'!$F$6:$F$35,MATCH('空_生成'!B58,'空_原材'!$H$6:$H$35,0)),'空_生成'!I58=INDEX('空_原材'!$K$6:$K$35,MATCH('空_生成'!B58,'空_原材'!$H$6:$H$35,0)),ISNUMBER('空_生成'!J58),'空_生成'!J58&gt;=0,'空_生成'!J58&lt;='空_生成'!H58,MOD('空_生成'!J58,1)=0,OR('空_生成'!J58=0,'空_生成'!K58&lt;&gt;""),OR(AND('空_生成'!D58="廃棄端材",'空_生成'!L58="廃棄",'空_生成'!J58=0),AND('空_生成'!D58&lt;&gt;"廃棄端材",'空_生成'!L58="使用可")),OR('空_生成'!M58="理論",'空_生成'!M58="実測",'空_生成'!M58="対象外"),OR('空_生成'!M58&lt;&gt;"実測",AND(ISNUMBER('空_生成'!N58),'空_生成'!N58&gt;0)),'空_生成'!P58&lt;&gt;"",'空_生成'!Q58&lt;&gt;"",'空_生成'!R58&lt;&gt;"",'空_生成'!S58&lt;&gt;"",'空_生成'!T58&lt;&gt;"",OR('空_生成'!O58="kg",'空_生成'!O58="m3",'空_生成'!O58="m2",'空_生成'!O58="本",'空_生成'!O58="枚",AND('空_生成'!O58="対象外",'空_生成'!D58="廃棄端材")),OR(INDEX('空_原材'!$B$6:$B$35,MATCH('空_生成'!B58,'空_原材'!$H$6:$H$35,0))&lt;&gt;"鋼材",AND(ISNUMBER(INDEX('空_原材'!$N$6:$N$35,MATCH('空_生成'!B58,'空_原材'!$H$6:$H$35,0))),INDEX('空_原材'!$N$6:$N$35,MATCH('空_生成'!B58,'空_原材'!$H$6:$H$35,0))&gt;0))),"入力OK","要確認"),"要確認"))</x:f>
      </x:c>
      <x:c r="S58" s="18" t="str">
        <x:f>IF('空_生成'!A58="","",'空_生成'!G58*'空_生成'!H58)</x:f>
      </x:c>
      <x:c r="T58" s="18" t="str">
        <x:f>IF('空_生成'!A58="","",'空_生成'!J58)</x:f>
      </x:c>
    </x:row>
    <x:row r="59" ht="38" customHeight="1">
      <x:c r="A59" s="4" t="str">
        <x:f>IF('空_生成'!A59="","",'空_生成'!A59)</x:f>
      </x:c>
      <x:c r="B59" s="4" t="str">
        <x:f>IF('空_生成'!A59="","",IFERROR(INDEX('空_原材'!$A$6:$A$35,MATCH('空_生成'!B59,'空_原材'!$H$6:$H$35,0)),""))</x:f>
      </x:c>
      <x:c r="C59" s="4" t="str">
        <x:f>IF('空_生成'!A59="","",IFERROR(INDEX('空_原材'!$C$6:$C$35,MATCH('空_生成'!B59,'空_原材'!$H$6:$H$35,0)),""))</x:f>
      </x:c>
      <x:c r="D59" s="4" t="str">
        <x:f>IF('空_生成'!A59="","",IFERROR(INDEX('空_原材'!$D$6:$D$35,MATCH('空_生成'!B59,'空_原材'!$H$6:$H$35,0)),""))</x:f>
      </x:c>
      <x:c r="E59" s="4" t="str">
        <x:f>IF('空_生成'!A59="","",'空_生成'!E59&amp;"×"&amp;'空_生成'!F59&amp;"×"&amp;'空_生成'!G59)</x:f>
      </x:c>
      <x:c r="F59" s="4" t="str">
        <x:f>IF('空_生成'!A59="","",'空_生成'!B59)</x:f>
      </x:c>
      <x:c r="G59" s="4" t="str">
        <x:f>IF('空_生成'!A59="","",'空_生成'!C59)</x:f>
      </x:c>
      <x:c r="H59" s="4" t="str">
        <x:f>IF('空_生成'!A59="","",'空_生成'!D59)</x:f>
      </x:c>
      <x:c r="I59" s="4" t="str">
        <x:f>IF('空_生成'!A59="","",'空_生成'!H59)</x:f>
      </x:c>
      <x:c r="J59" s="4" t="str">
        <x:f>IF('空_生成'!A59="","",'空_生成'!I59)</x:f>
      </x:c>
      <x:c r="K59" s="4" t="str">
        <x:f>IF('空_生成'!A59="","",IF(OR('空_生成'!D59="再利用端材",'空_生成'!D59="廃棄端材"),E59,"対象外"))</x:f>
      </x:c>
      <x:c r="L59" s="25" t="str">
        <x:f>IF('空_生成'!A59="","",IFERROR(IF(AND(INDEX('空_原材'!$B$6:$B$35,MATCH('空_生成'!B59,'空_原材'!$H$6:$H$35,0))="鋼材",ISNUMBER(INDEX('空_原材'!$N$6:$N$35,MATCH('空_生成'!B59,'空_原材'!$H$6:$H$35,0))),INDEX('空_原材'!$N$6:$N$35,MATCH('空_生成'!B59,'空_原材'!$H$6:$H$35,0))&gt;0),'空_生成'!G59/'設定'!$B$6*'空_生成'!H59*INDEX('空_原材'!$N$6:$N$35,MATCH('空_生成'!B59,'空_原材'!$H$6:$H$35,0)),""),""))</x:f>
      </x:c>
      <x:c r="M59" s="25" t="str">
        <x:f>IF('空_生成'!A59="","",IF(ISNUMBER('空_生成'!N59),'空_生成'!N59,""))</x:f>
      </x:c>
      <x:c r="N59" s="29" t="str">
        <x:f>IF('空_生成'!A59="","",IFERROR(IF(INDEX('空_原材'!$B$6:$B$35,MATCH('空_生成'!B59,'空_原材'!$H$6:$H$35,0))="木材",'空_生成'!E59*'空_生成'!F59*'空_生成'!G59*'空_生成'!H59/'設定'!$B$6^3,""),""))</x:f>
      </x:c>
      <x:c r="O59" s="33" t="str">
        <x:f>IF('空_生成'!A59="","",IFERROR(IF(INDEX('空_原材'!$B$6:$B$35,MATCH('空_生成'!B59,'空_原材'!$H$6:$H$35,0))="建材",'空_生成'!F59*'空_生成'!G59*'空_生成'!H59/'設定'!$B$6^2,""),""))</x:f>
      </x:c>
      <x:c r="P59" s="4" t="str">
        <x:f>IF('空_生成'!A59="","",'空_生成'!O59)</x:f>
      </x:c>
      <x:c r="Q59" s="4" t="str">
        <x:f>IF('空_生成'!A59="","",IF(AND(R59="入力OK",'空_生成'!L59="使用可",OR('空_生成'!D59="加工品",'空_生成'!D59="再利用端材")),'空_生成'!H59-'空_生成'!J59,0))</x:f>
      </x:c>
      <x:c r="R59" s="4" t="str">
        <x:f>IF('空_生成'!A59="","",IFERROR(IF(AND(OR('空_生成'!N59="",AND(ISNUMBER('空_生成'!N59),'空_生成'!N59&gt;0)),COUNTIF('空_生成'!$A$6:$A$65,'空_生成'!A59)=1,COUNTIF('空_原材'!$H$6:$H$35,'空_生成'!B59)=1,'空_生成'!C59=INDEX('空_原材'!$I$6:$I$35,MATCH('空_生成'!B59,'空_原材'!$H$6:$H$35,0)),INDEX('空_原材'!$R$6:$R$35,MATCH('空_生成'!B59,'空_原材'!$H$6:$H$35,0))="確認済",OR('空_生成'!D59="加工品",'空_生成'!D59="再利用端材",'空_生成'!D59="廃棄端材"),COUNT('空_生成'!E59:'空_生成'!H59)=4,'空_生成'!E59&gt;0,'空_生成'!F59&gt;0,'空_生成'!G59&gt;0,'空_生成'!H59&gt;0,MOD('空_生成'!H59,1)=0,'空_生成'!E59=INDEX('空_原材'!$E$6:$E$35,MATCH('空_生成'!B59,'空_原材'!$H$6:$H$35,0)),'空_生成'!F59=INDEX('空_原材'!$F$6:$F$35,MATCH('空_生成'!B59,'空_原材'!$H$6:$H$35,0)),'空_生成'!I59=INDEX('空_原材'!$K$6:$K$35,MATCH('空_生成'!B59,'空_原材'!$H$6:$H$35,0)),ISNUMBER('空_生成'!J59),'空_生成'!J59&gt;=0,'空_生成'!J59&lt;='空_生成'!H59,MOD('空_生成'!J59,1)=0,OR('空_生成'!J59=0,'空_生成'!K59&lt;&gt;""),OR(AND('空_生成'!D59="廃棄端材",'空_生成'!L59="廃棄",'空_生成'!J59=0),AND('空_生成'!D59&lt;&gt;"廃棄端材",'空_生成'!L59="使用可")),OR('空_生成'!M59="理論",'空_生成'!M59="実測",'空_生成'!M59="対象外"),OR('空_生成'!M59&lt;&gt;"実測",AND(ISNUMBER('空_生成'!N59),'空_生成'!N59&gt;0)),'空_生成'!P59&lt;&gt;"",'空_生成'!Q59&lt;&gt;"",'空_生成'!R59&lt;&gt;"",'空_生成'!S59&lt;&gt;"",'空_生成'!T59&lt;&gt;"",OR('空_生成'!O59="kg",'空_生成'!O59="m3",'空_生成'!O59="m2",'空_生成'!O59="本",'空_生成'!O59="枚",AND('空_生成'!O59="対象外",'空_生成'!D59="廃棄端材")),OR(INDEX('空_原材'!$B$6:$B$35,MATCH('空_生成'!B59,'空_原材'!$H$6:$H$35,0))&lt;&gt;"鋼材",AND(ISNUMBER(INDEX('空_原材'!$N$6:$N$35,MATCH('空_生成'!B59,'空_原材'!$H$6:$H$35,0))),INDEX('空_原材'!$N$6:$N$35,MATCH('空_生成'!B59,'空_原材'!$H$6:$H$35,0))&gt;0))),"入力OK","要確認"),"要確認"))</x:f>
      </x:c>
      <x:c r="S59" s="4" t="str">
        <x:f>IF('空_生成'!A59="","",'空_生成'!G59*'空_生成'!H59)</x:f>
      </x:c>
      <x:c r="T59" s="4" t="str">
        <x:f>IF('空_生成'!A59="","",'空_生成'!J59)</x:f>
      </x:c>
    </x:row>
    <x:row r="60" ht="38" customHeight="1">
      <x:c r="A60" s="18" t="str">
        <x:f>IF('空_生成'!A60="","",'空_生成'!A60)</x:f>
      </x:c>
      <x:c r="B60" s="18" t="str">
        <x:f>IF('空_生成'!A60="","",IFERROR(INDEX('空_原材'!$A$6:$A$35,MATCH('空_生成'!B60,'空_原材'!$H$6:$H$35,0)),""))</x:f>
      </x:c>
      <x:c r="C60" s="18" t="str">
        <x:f>IF('空_生成'!A60="","",IFERROR(INDEX('空_原材'!$C$6:$C$35,MATCH('空_生成'!B60,'空_原材'!$H$6:$H$35,0)),""))</x:f>
      </x:c>
      <x:c r="D60" s="18" t="str">
        <x:f>IF('空_生成'!A60="","",IFERROR(INDEX('空_原材'!$D$6:$D$35,MATCH('空_生成'!B60,'空_原材'!$H$6:$H$35,0)),""))</x:f>
      </x:c>
      <x:c r="E60" s="18" t="str">
        <x:f>IF('空_生成'!A60="","",'空_生成'!E60&amp;"×"&amp;'空_生成'!F60&amp;"×"&amp;'空_生成'!G60)</x:f>
      </x:c>
      <x:c r="F60" s="18" t="str">
        <x:f>IF('空_生成'!A60="","",'空_生成'!B60)</x:f>
      </x:c>
      <x:c r="G60" s="18" t="str">
        <x:f>IF('空_生成'!A60="","",'空_生成'!C60)</x:f>
      </x:c>
      <x:c r="H60" s="18" t="str">
        <x:f>IF('空_生成'!A60="","",'空_生成'!D60)</x:f>
      </x:c>
      <x:c r="I60" s="18" t="str">
        <x:f>IF('空_生成'!A60="","",'空_生成'!H60)</x:f>
      </x:c>
      <x:c r="J60" s="18" t="str">
        <x:f>IF('空_生成'!A60="","",'空_生成'!I60)</x:f>
      </x:c>
      <x:c r="K60" s="18" t="str">
        <x:f>IF('空_生成'!A60="","",IF(OR('空_生成'!D60="再利用端材",'空_生成'!D60="廃棄端材"),E60,"対象外"))</x:f>
      </x:c>
      <x:c r="L60" s="24" t="str">
        <x:f>IF('空_生成'!A60="","",IFERROR(IF(AND(INDEX('空_原材'!$B$6:$B$35,MATCH('空_生成'!B60,'空_原材'!$H$6:$H$35,0))="鋼材",ISNUMBER(INDEX('空_原材'!$N$6:$N$35,MATCH('空_生成'!B60,'空_原材'!$H$6:$H$35,0))),INDEX('空_原材'!$N$6:$N$35,MATCH('空_生成'!B60,'空_原材'!$H$6:$H$35,0))&gt;0),'空_生成'!G60/'設定'!$B$6*'空_生成'!H60*INDEX('空_原材'!$N$6:$N$35,MATCH('空_生成'!B60,'空_原材'!$H$6:$H$35,0)),""),""))</x:f>
      </x:c>
      <x:c r="M60" s="24" t="str">
        <x:f>IF('空_生成'!A60="","",IF(ISNUMBER('空_生成'!N60),'空_生成'!N60,""))</x:f>
      </x:c>
      <x:c r="N60" s="28" t="str">
        <x:f>IF('空_生成'!A60="","",IFERROR(IF(INDEX('空_原材'!$B$6:$B$35,MATCH('空_生成'!B60,'空_原材'!$H$6:$H$35,0))="木材",'空_生成'!E60*'空_生成'!F60*'空_生成'!G60*'空_生成'!H60/'設定'!$B$6^3,""),""))</x:f>
      </x:c>
      <x:c r="O60" s="32" t="str">
        <x:f>IF('空_生成'!A60="","",IFERROR(IF(INDEX('空_原材'!$B$6:$B$35,MATCH('空_生成'!B60,'空_原材'!$H$6:$H$35,0))="建材",'空_生成'!F60*'空_生成'!G60*'空_生成'!H60/'設定'!$B$6^2,""),""))</x:f>
      </x:c>
      <x:c r="P60" s="18" t="str">
        <x:f>IF('空_生成'!A60="","",'空_生成'!O60)</x:f>
      </x:c>
      <x:c r="Q60" s="18" t="str">
        <x:f>IF('空_生成'!A60="","",IF(AND(R60="入力OK",'空_生成'!L60="使用可",OR('空_生成'!D60="加工品",'空_生成'!D60="再利用端材")),'空_生成'!H60-'空_生成'!J60,0))</x:f>
      </x:c>
      <x:c r="R60" s="18" t="str">
        <x:f>IF('空_生成'!A60="","",IFERROR(IF(AND(OR('空_生成'!N60="",AND(ISNUMBER('空_生成'!N60),'空_生成'!N60&gt;0)),COUNTIF('空_生成'!$A$6:$A$65,'空_生成'!A60)=1,COUNTIF('空_原材'!$H$6:$H$35,'空_生成'!B60)=1,'空_生成'!C60=INDEX('空_原材'!$I$6:$I$35,MATCH('空_生成'!B60,'空_原材'!$H$6:$H$35,0)),INDEX('空_原材'!$R$6:$R$35,MATCH('空_生成'!B60,'空_原材'!$H$6:$H$35,0))="確認済",OR('空_生成'!D60="加工品",'空_生成'!D60="再利用端材",'空_生成'!D60="廃棄端材"),COUNT('空_生成'!E60:'空_生成'!H60)=4,'空_生成'!E60&gt;0,'空_生成'!F60&gt;0,'空_生成'!G60&gt;0,'空_生成'!H60&gt;0,MOD('空_生成'!H60,1)=0,'空_生成'!E60=INDEX('空_原材'!$E$6:$E$35,MATCH('空_生成'!B60,'空_原材'!$H$6:$H$35,0)),'空_生成'!F60=INDEX('空_原材'!$F$6:$F$35,MATCH('空_生成'!B60,'空_原材'!$H$6:$H$35,0)),'空_生成'!I60=INDEX('空_原材'!$K$6:$K$35,MATCH('空_生成'!B60,'空_原材'!$H$6:$H$35,0)),ISNUMBER('空_生成'!J60),'空_生成'!J60&gt;=0,'空_生成'!J60&lt;='空_生成'!H60,MOD('空_生成'!J60,1)=0,OR('空_生成'!J60=0,'空_生成'!K60&lt;&gt;""),OR(AND('空_生成'!D60="廃棄端材",'空_生成'!L60="廃棄",'空_生成'!J60=0),AND('空_生成'!D60&lt;&gt;"廃棄端材",'空_生成'!L60="使用可")),OR('空_生成'!M60="理論",'空_生成'!M60="実測",'空_生成'!M60="対象外"),OR('空_生成'!M60&lt;&gt;"実測",AND(ISNUMBER('空_生成'!N60),'空_生成'!N60&gt;0)),'空_生成'!P60&lt;&gt;"",'空_生成'!Q60&lt;&gt;"",'空_生成'!R60&lt;&gt;"",'空_生成'!S60&lt;&gt;"",'空_生成'!T60&lt;&gt;"",OR('空_生成'!O60="kg",'空_生成'!O60="m3",'空_生成'!O60="m2",'空_生成'!O60="本",'空_生成'!O60="枚",AND('空_生成'!O60="対象外",'空_生成'!D60="廃棄端材")),OR(INDEX('空_原材'!$B$6:$B$35,MATCH('空_生成'!B60,'空_原材'!$H$6:$H$35,0))&lt;&gt;"鋼材",AND(ISNUMBER(INDEX('空_原材'!$N$6:$N$35,MATCH('空_生成'!B60,'空_原材'!$H$6:$H$35,0))),INDEX('空_原材'!$N$6:$N$35,MATCH('空_生成'!B60,'空_原材'!$H$6:$H$35,0))&gt;0))),"入力OK","要確認"),"要確認"))</x:f>
      </x:c>
      <x:c r="S60" s="18" t="str">
        <x:f>IF('空_生成'!A60="","",'空_生成'!G60*'空_生成'!H60)</x:f>
      </x:c>
      <x:c r="T60" s="18" t="str">
        <x:f>IF('空_生成'!A60="","",'空_生成'!J60)</x:f>
      </x:c>
    </x:row>
    <x:row r="61" ht="38" customHeight="1">
      <x:c r="A61" s="4" t="str">
        <x:f>IF('空_生成'!A61="","",'空_生成'!A61)</x:f>
      </x:c>
      <x:c r="B61" s="4" t="str">
        <x:f>IF('空_生成'!A61="","",IFERROR(INDEX('空_原材'!$A$6:$A$35,MATCH('空_生成'!B61,'空_原材'!$H$6:$H$35,0)),""))</x:f>
      </x:c>
      <x:c r="C61" s="4" t="str">
        <x:f>IF('空_生成'!A61="","",IFERROR(INDEX('空_原材'!$C$6:$C$35,MATCH('空_生成'!B61,'空_原材'!$H$6:$H$35,0)),""))</x:f>
      </x:c>
      <x:c r="D61" s="4" t="str">
        <x:f>IF('空_生成'!A61="","",IFERROR(INDEX('空_原材'!$D$6:$D$35,MATCH('空_生成'!B61,'空_原材'!$H$6:$H$35,0)),""))</x:f>
      </x:c>
      <x:c r="E61" s="4" t="str">
        <x:f>IF('空_生成'!A61="","",'空_生成'!E61&amp;"×"&amp;'空_生成'!F61&amp;"×"&amp;'空_生成'!G61)</x:f>
      </x:c>
      <x:c r="F61" s="4" t="str">
        <x:f>IF('空_生成'!A61="","",'空_生成'!B61)</x:f>
      </x:c>
      <x:c r="G61" s="4" t="str">
        <x:f>IF('空_生成'!A61="","",'空_生成'!C61)</x:f>
      </x:c>
      <x:c r="H61" s="4" t="str">
        <x:f>IF('空_生成'!A61="","",'空_生成'!D61)</x:f>
      </x:c>
      <x:c r="I61" s="4" t="str">
        <x:f>IF('空_生成'!A61="","",'空_生成'!H61)</x:f>
      </x:c>
      <x:c r="J61" s="4" t="str">
        <x:f>IF('空_生成'!A61="","",'空_生成'!I61)</x:f>
      </x:c>
      <x:c r="K61" s="4" t="str">
        <x:f>IF('空_生成'!A61="","",IF(OR('空_生成'!D61="再利用端材",'空_生成'!D61="廃棄端材"),E61,"対象外"))</x:f>
      </x:c>
      <x:c r="L61" s="25" t="str">
        <x:f>IF('空_生成'!A61="","",IFERROR(IF(AND(INDEX('空_原材'!$B$6:$B$35,MATCH('空_生成'!B61,'空_原材'!$H$6:$H$35,0))="鋼材",ISNUMBER(INDEX('空_原材'!$N$6:$N$35,MATCH('空_生成'!B61,'空_原材'!$H$6:$H$35,0))),INDEX('空_原材'!$N$6:$N$35,MATCH('空_生成'!B61,'空_原材'!$H$6:$H$35,0))&gt;0),'空_生成'!G61/'設定'!$B$6*'空_生成'!H61*INDEX('空_原材'!$N$6:$N$35,MATCH('空_生成'!B61,'空_原材'!$H$6:$H$35,0)),""),""))</x:f>
      </x:c>
      <x:c r="M61" s="25" t="str">
        <x:f>IF('空_生成'!A61="","",IF(ISNUMBER('空_生成'!N61),'空_生成'!N61,""))</x:f>
      </x:c>
      <x:c r="N61" s="29" t="str">
        <x:f>IF('空_生成'!A61="","",IFERROR(IF(INDEX('空_原材'!$B$6:$B$35,MATCH('空_生成'!B61,'空_原材'!$H$6:$H$35,0))="木材",'空_生成'!E61*'空_生成'!F61*'空_生成'!G61*'空_生成'!H61/'設定'!$B$6^3,""),""))</x:f>
      </x:c>
      <x:c r="O61" s="33" t="str">
        <x:f>IF('空_生成'!A61="","",IFERROR(IF(INDEX('空_原材'!$B$6:$B$35,MATCH('空_生成'!B61,'空_原材'!$H$6:$H$35,0))="建材",'空_生成'!F61*'空_生成'!G61*'空_生成'!H61/'設定'!$B$6^2,""),""))</x:f>
      </x:c>
      <x:c r="P61" s="4" t="str">
        <x:f>IF('空_生成'!A61="","",'空_生成'!O61)</x:f>
      </x:c>
      <x:c r="Q61" s="4" t="str">
        <x:f>IF('空_生成'!A61="","",IF(AND(R61="入力OK",'空_生成'!L61="使用可",OR('空_生成'!D61="加工品",'空_生成'!D61="再利用端材")),'空_生成'!H61-'空_生成'!J61,0))</x:f>
      </x:c>
      <x:c r="R61" s="4" t="str">
        <x:f>IF('空_生成'!A61="","",IFERROR(IF(AND(OR('空_生成'!N61="",AND(ISNUMBER('空_生成'!N61),'空_生成'!N61&gt;0)),COUNTIF('空_生成'!$A$6:$A$65,'空_生成'!A61)=1,COUNTIF('空_原材'!$H$6:$H$35,'空_生成'!B61)=1,'空_生成'!C61=INDEX('空_原材'!$I$6:$I$35,MATCH('空_生成'!B61,'空_原材'!$H$6:$H$35,0)),INDEX('空_原材'!$R$6:$R$35,MATCH('空_生成'!B61,'空_原材'!$H$6:$H$35,0))="確認済",OR('空_生成'!D61="加工品",'空_生成'!D61="再利用端材",'空_生成'!D61="廃棄端材"),COUNT('空_生成'!E61:'空_生成'!H61)=4,'空_生成'!E61&gt;0,'空_生成'!F61&gt;0,'空_生成'!G61&gt;0,'空_生成'!H61&gt;0,MOD('空_生成'!H61,1)=0,'空_生成'!E61=INDEX('空_原材'!$E$6:$E$35,MATCH('空_生成'!B61,'空_原材'!$H$6:$H$35,0)),'空_生成'!F61=INDEX('空_原材'!$F$6:$F$35,MATCH('空_生成'!B61,'空_原材'!$H$6:$H$35,0)),'空_生成'!I61=INDEX('空_原材'!$K$6:$K$35,MATCH('空_生成'!B61,'空_原材'!$H$6:$H$35,0)),ISNUMBER('空_生成'!J61),'空_生成'!J61&gt;=0,'空_生成'!J61&lt;='空_生成'!H61,MOD('空_生成'!J61,1)=0,OR('空_生成'!J61=0,'空_生成'!K61&lt;&gt;""),OR(AND('空_生成'!D61="廃棄端材",'空_生成'!L61="廃棄",'空_生成'!J61=0),AND('空_生成'!D61&lt;&gt;"廃棄端材",'空_生成'!L61="使用可")),OR('空_生成'!M61="理論",'空_生成'!M61="実測",'空_生成'!M61="対象外"),OR('空_生成'!M61&lt;&gt;"実測",AND(ISNUMBER('空_生成'!N61),'空_生成'!N61&gt;0)),'空_生成'!P61&lt;&gt;"",'空_生成'!Q61&lt;&gt;"",'空_生成'!R61&lt;&gt;"",'空_生成'!S61&lt;&gt;"",'空_生成'!T61&lt;&gt;"",OR('空_生成'!O61="kg",'空_生成'!O61="m3",'空_生成'!O61="m2",'空_生成'!O61="本",'空_生成'!O61="枚",AND('空_生成'!O61="対象外",'空_生成'!D61="廃棄端材")),OR(INDEX('空_原材'!$B$6:$B$35,MATCH('空_生成'!B61,'空_原材'!$H$6:$H$35,0))&lt;&gt;"鋼材",AND(ISNUMBER(INDEX('空_原材'!$N$6:$N$35,MATCH('空_生成'!B61,'空_原材'!$H$6:$H$35,0))),INDEX('空_原材'!$N$6:$N$35,MATCH('空_生成'!B61,'空_原材'!$H$6:$H$35,0))&gt;0))),"入力OK","要確認"),"要確認"))</x:f>
      </x:c>
      <x:c r="S61" s="4" t="str">
        <x:f>IF('空_生成'!A61="","",'空_生成'!G61*'空_生成'!H61)</x:f>
      </x:c>
      <x:c r="T61" s="4" t="str">
        <x:f>IF('空_生成'!A61="","",'空_生成'!J61)</x:f>
      </x:c>
    </x:row>
    <x:row r="62" ht="38" customHeight="1">
      <x:c r="A62" s="18" t="str">
        <x:f>IF('空_生成'!A62="","",'空_生成'!A62)</x:f>
      </x:c>
      <x:c r="B62" s="18" t="str">
        <x:f>IF('空_生成'!A62="","",IFERROR(INDEX('空_原材'!$A$6:$A$35,MATCH('空_生成'!B62,'空_原材'!$H$6:$H$35,0)),""))</x:f>
      </x:c>
      <x:c r="C62" s="18" t="str">
        <x:f>IF('空_生成'!A62="","",IFERROR(INDEX('空_原材'!$C$6:$C$35,MATCH('空_生成'!B62,'空_原材'!$H$6:$H$35,0)),""))</x:f>
      </x:c>
      <x:c r="D62" s="18" t="str">
        <x:f>IF('空_生成'!A62="","",IFERROR(INDEX('空_原材'!$D$6:$D$35,MATCH('空_生成'!B62,'空_原材'!$H$6:$H$35,0)),""))</x:f>
      </x:c>
      <x:c r="E62" s="18" t="str">
        <x:f>IF('空_生成'!A62="","",'空_生成'!E62&amp;"×"&amp;'空_生成'!F62&amp;"×"&amp;'空_生成'!G62)</x:f>
      </x:c>
      <x:c r="F62" s="18" t="str">
        <x:f>IF('空_生成'!A62="","",'空_生成'!B62)</x:f>
      </x:c>
      <x:c r="G62" s="18" t="str">
        <x:f>IF('空_生成'!A62="","",'空_生成'!C62)</x:f>
      </x:c>
      <x:c r="H62" s="18" t="str">
        <x:f>IF('空_生成'!A62="","",'空_生成'!D62)</x:f>
      </x:c>
      <x:c r="I62" s="18" t="str">
        <x:f>IF('空_生成'!A62="","",'空_生成'!H62)</x:f>
      </x:c>
      <x:c r="J62" s="18" t="str">
        <x:f>IF('空_生成'!A62="","",'空_生成'!I62)</x:f>
      </x:c>
      <x:c r="K62" s="18" t="str">
        <x:f>IF('空_生成'!A62="","",IF(OR('空_生成'!D62="再利用端材",'空_生成'!D62="廃棄端材"),E62,"対象外"))</x:f>
      </x:c>
      <x:c r="L62" s="24" t="str">
        <x:f>IF('空_生成'!A62="","",IFERROR(IF(AND(INDEX('空_原材'!$B$6:$B$35,MATCH('空_生成'!B62,'空_原材'!$H$6:$H$35,0))="鋼材",ISNUMBER(INDEX('空_原材'!$N$6:$N$35,MATCH('空_生成'!B62,'空_原材'!$H$6:$H$35,0))),INDEX('空_原材'!$N$6:$N$35,MATCH('空_生成'!B62,'空_原材'!$H$6:$H$35,0))&gt;0),'空_生成'!G62/'設定'!$B$6*'空_生成'!H62*INDEX('空_原材'!$N$6:$N$35,MATCH('空_生成'!B62,'空_原材'!$H$6:$H$35,0)),""),""))</x:f>
      </x:c>
      <x:c r="M62" s="24" t="str">
        <x:f>IF('空_生成'!A62="","",IF(ISNUMBER('空_生成'!N62),'空_生成'!N62,""))</x:f>
      </x:c>
      <x:c r="N62" s="28" t="str">
        <x:f>IF('空_生成'!A62="","",IFERROR(IF(INDEX('空_原材'!$B$6:$B$35,MATCH('空_生成'!B62,'空_原材'!$H$6:$H$35,0))="木材",'空_生成'!E62*'空_生成'!F62*'空_生成'!G62*'空_生成'!H62/'設定'!$B$6^3,""),""))</x:f>
      </x:c>
      <x:c r="O62" s="32" t="str">
        <x:f>IF('空_生成'!A62="","",IFERROR(IF(INDEX('空_原材'!$B$6:$B$35,MATCH('空_生成'!B62,'空_原材'!$H$6:$H$35,0))="建材",'空_生成'!F62*'空_生成'!G62*'空_生成'!H62/'設定'!$B$6^2,""),""))</x:f>
      </x:c>
      <x:c r="P62" s="18" t="str">
        <x:f>IF('空_生成'!A62="","",'空_生成'!O62)</x:f>
      </x:c>
      <x:c r="Q62" s="18" t="str">
        <x:f>IF('空_生成'!A62="","",IF(AND(R62="入力OK",'空_生成'!L62="使用可",OR('空_生成'!D62="加工品",'空_生成'!D62="再利用端材")),'空_生成'!H62-'空_生成'!J62,0))</x:f>
      </x:c>
      <x:c r="R62" s="18" t="str">
        <x:f>IF('空_生成'!A62="","",IFERROR(IF(AND(OR('空_生成'!N62="",AND(ISNUMBER('空_生成'!N62),'空_生成'!N62&gt;0)),COUNTIF('空_生成'!$A$6:$A$65,'空_生成'!A62)=1,COUNTIF('空_原材'!$H$6:$H$35,'空_生成'!B62)=1,'空_生成'!C62=INDEX('空_原材'!$I$6:$I$35,MATCH('空_生成'!B62,'空_原材'!$H$6:$H$35,0)),INDEX('空_原材'!$R$6:$R$35,MATCH('空_生成'!B62,'空_原材'!$H$6:$H$35,0))="確認済",OR('空_生成'!D62="加工品",'空_生成'!D62="再利用端材",'空_生成'!D62="廃棄端材"),COUNT('空_生成'!E62:'空_生成'!H62)=4,'空_生成'!E62&gt;0,'空_生成'!F62&gt;0,'空_生成'!G62&gt;0,'空_生成'!H62&gt;0,MOD('空_生成'!H62,1)=0,'空_生成'!E62=INDEX('空_原材'!$E$6:$E$35,MATCH('空_生成'!B62,'空_原材'!$H$6:$H$35,0)),'空_生成'!F62=INDEX('空_原材'!$F$6:$F$35,MATCH('空_生成'!B62,'空_原材'!$H$6:$H$35,0)),'空_生成'!I62=INDEX('空_原材'!$K$6:$K$35,MATCH('空_生成'!B62,'空_原材'!$H$6:$H$35,0)),ISNUMBER('空_生成'!J62),'空_生成'!J62&gt;=0,'空_生成'!J62&lt;='空_生成'!H62,MOD('空_生成'!J62,1)=0,OR('空_生成'!J62=0,'空_生成'!K62&lt;&gt;""),OR(AND('空_生成'!D62="廃棄端材",'空_生成'!L62="廃棄",'空_生成'!J62=0),AND('空_生成'!D62&lt;&gt;"廃棄端材",'空_生成'!L62="使用可")),OR('空_生成'!M62="理論",'空_生成'!M62="実測",'空_生成'!M62="対象外"),OR('空_生成'!M62&lt;&gt;"実測",AND(ISNUMBER('空_生成'!N62),'空_生成'!N62&gt;0)),'空_生成'!P62&lt;&gt;"",'空_生成'!Q62&lt;&gt;"",'空_生成'!R62&lt;&gt;"",'空_生成'!S62&lt;&gt;"",'空_生成'!T62&lt;&gt;"",OR('空_生成'!O62="kg",'空_生成'!O62="m3",'空_生成'!O62="m2",'空_生成'!O62="本",'空_生成'!O62="枚",AND('空_生成'!O62="対象外",'空_生成'!D62="廃棄端材")),OR(INDEX('空_原材'!$B$6:$B$35,MATCH('空_生成'!B62,'空_原材'!$H$6:$H$35,0))&lt;&gt;"鋼材",AND(ISNUMBER(INDEX('空_原材'!$N$6:$N$35,MATCH('空_生成'!B62,'空_原材'!$H$6:$H$35,0))),INDEX('空_原材'!$N$6:$N$35,MATCH('空_生成'!B62,'空_原材'!$H$6:$H$35,0))&gt;0))),"入力OK","要確認"),"要確認"))</x:f>
      </x:c>
      <x:c r="S62" s="18" t="str">
        <x:f>IF('空_生成'!A62="","",'空_生成'!G62*'空_生成'!H62)</x:f>
      </x:c>
      <x:c r="T62" s="18" t="str">
        <x:f>IF('空_生成'!A62="","",'空_生成'!J62)</x:f>
      </x:c>
    </x:row>
    <x:row r="63" ht="38" customHeight="1">
      <x:c r="A63" s="4" t="str">
        <x:f>IF('空_生成'!A63="","",'空_生成'!A63)</x:f>
      </x:c>
      <x:c r="B63" s="4" t="str">
        <x:f>IF('空_生成'!A63="","",IFERROR(INDEX('空_原材'!$A$6:$A$35,MATCH('空_生成'!B63,'空_原材'!$H$6:$H$35,0)),""))</x:f>
      </x:c>
      <x:c r="C63" s="4" t="str">
        <x:f>IF('空_生成'!A63="","",IFERROR(INDEX('空_原材'!$C$6:$C$35,MATCH('空_生成'!B63,'空_原材'!$H$6:$H$35,0)),""))</x:f>
      </x:c>
      <x:c r="D63" s="4" t="str">
        <x:f>IF('空_生成'!A63="","",IFERROR(INDEX('空_原材'!$D$6:$D$35,MATCH('空_生成'!B63,'空_原材'!$H$6:$H$35,0)),""))</x:f>
      </x:c>
      <x:c r="E63" s="4" t="str">
        <x:f>IF('空_生成'!A63="","",'空_生成'!E63&amp;"×"&amp;'空_生成'!F63&amp;"×"&amp;'空_生成'!G63)</x:f>
      </x:c>
      <x:c r="F63" s="4" t="str">
        <x:f>IF('空_生成'!A63="","",'空_生成'!B63)</x:f>
      </x:c>
      <x:c r="G63" s="4" t="str">
        <x:f>IF('空_生成'!A63="","",'空_生成'!C63)</x:f>
      </x:c>
      <x:c r="H63" s="4" t="str">
        <x:f>IF('空_生成'!A63="","",'空_生成'!D63)</x:f>
      </x:c>
      <x:c r="I63" s="4" t="str">
        <x:f>IF('空_生成'!A63="","",'空_生成'!H63)</x:f>
      </x:c>
      <x:c r="J63" s="4" t="str">
        <x:f>IF('空_生成'!A63="","",'空_生成'!I63)</x:f>
      </x:c>
      <x:c r="K63" s="4" t="str">
        <x:f>IF('空_生成'!A63="","",IF(OR('空_生成'!D63="再利用端材",'空_生成'!D63="廃棄端材"),E63,"対象外"))</x:f>
      </x:c>
      <x:c r="L63" s="25" t="str">
        <x:f>IF('空_生成'!A63="","",IFERROR(IF(AND(INDEX('空_原材'!$B$6:$B$35,MATCH('空_生成'!B63,'空_原材'!$H$6:$H$35,0))="鋼材",ISNUMBER(INDEX('空_原材'!$N$6:$N$35,MATCH('空_生成'!B63,'空_原材'!$H$6:$H$35,0))),INDEX('空_原材'!$N$6:$N$35,MATCH('空_生成'!B63,'空_原材'!$H$6:$H$35,0))&gt;0),'空_生成'!G63/'設定'!$B$6*'空_生成'!H63*INDEX('空_原材'!$N$6:$N$35,MATCH('空_生成'!B63,'空_原材'!$H$6:$H$35,0)),""),""))</x:f>
      </x:c>
      <x:c r="M63" s="25" t="str">
        <x:f>IF('空_生成'!A63="","",IF(ISNUMBER('空_生成'!N63),'空_生成'!N63,""))</x:f>
      </x:c>
      <x:c r="N63" s="29" t="str">
        <x:f>IF('空_生成'!A63="","",IFERROR(IF(INDEX('空_原材'!$B$6:$B$35,MATCH('空_生成'!B63,'空_原材'!$H$6:$H$35,0))="木材",'空_生成'!E63*'空_生成'!F63*'空_生成'!G63*'空_生成'!H63/'設定'!$B$6^3,""),""))</x:f>
      </x:c>
      <x:c r="O63" s="33" t="str">
        <x:f>IF('空_生成'!A63="","",IFERROR(IF(INDEX('空_原材'!$B$6:$B$35,MATCH('空_生成'!B63,'空_原材'!$H$6:$H$35,0))="建材",'空_生成'!F63*'空_生成'!G63*'空_生成'!H63/'設定'!$B$6^2,""),""))</x:f>
      </x:c>
      <x:c r="P63" s="4" t="str">
        <x:f>IF('空_生成'!A63="","",'空_生成'!O63)</x:f>
      </x:c>
      <x:c r="Q63" s="4" t="str">
        <x:f>IF('空_生成'!A63="","",IF(AND(R63="入力OK",'空_生成'!L63="使用可",OR('空_生成'!D63="加工品",'空_生成'!D63="再利用端材")),'空_生成'!H63-'空_生成'!J63,0))</x:f>
      </x:c>
      <x:c r="R63" s="4" t="str">
        <x:f>IF('空_生成'!A63="","",IFERROR(IF(AND(OR('空_生成'!N63="",AND(ISNUMBER('空_生成'!N63),'空_生成'!N63&gt;0)),COUNTIF('空_生成'!$A$6:$A$65,'空_生成'!A63)=1,COUNTIF('空_原材'!$H$6:$H$35,'空_生成'!B63)=1,'空_生成'!C63=INDEX('空_原材'!$I$6:$I$35,MATCH('空_生成'!B63,'空_原材'!$H$6:$H$35,0)),INDEX('空_原材'!$R$6:$R$35,MATCH('空_生成'!B63,'空_原材'!$H$6:$H$35,0))="確認済",OR('空_生成'!D63="加工品",'空_生成'!D63="再利用端材",'空_生成'!D63="廃棄端材"),COUNT('空_生成'!E63:'空_生成'!H63)=4,'空_生成'!E63&gt;0,'空_生成'!F63&gt;0,'空_生成'!G63&gt;0,'空_生成'!H63&gt;0,MOD('空_生成'!H63,1)=0,'空_生成'!E63=INDEX('空_原材'!$E$6:$E$35,MATCH('空_生成'!B63,'空_原材'!$H$6:$H$35,0)),'空_生成'!F63=INDEX('空_原材'!$F$6:$F$35,MATCH('空_生成'!B63,'空_原材'!$H$6:$H$35,0)),'空_生成'!I63=INDEX('空_原材'!$K$6:$K$35,MATCH('空_生成'!B63,'空_原材'!$H$6:$H$35,0)),ISNUMBER('空_生成'!J63),'空_生成'!J63&gt;=0,'空_生成'!J63&lt;='空_生成'!H63,MOD('空_生成'!J63,1)=0,OR('空_生成'!J63=0,'空_生成'!K63&lt;&gt;""),OR(AND('空_生成'!D63="廃棄端材",'空_生成'!L63="廃棄",'空_生成'!J63=0),AND('空_生成'!D63&lt;&gt;"廃棄端材",'空_生成'!L63="使用可")),OR('空_生成'!M63="理論",'空_生成'!M63="実測",'空_生成'!M63="対象外"),OR('空_生成'!M63&lt;&gt;"実測",AND(ISNUMBER('空_生成'!N63),'空_生成'!N63&gt;0)),'空_生成'!P63&lt;&gt;"",'空_生成'!Q63&lt;&gt;"",'空_生成'!R63&lt;&gt;"",'空_生成'!S63&lt;&gt;"",'空_生成'!T63&lt;&gt;"",OR('空_生成'!O63="kg",'空_生成'!O63="m3",'空_生成'!O63="m2",'空_生成'!O63="本",'空_生成'!O63="枚",AND('空_生成'!O63="対象外",'空_生成'!D63="廃棄端材")),OR(INDEX('空_原材'!$B$6:$B$35,MATCH('空_生成'!B63,'空_原材'!$H$6:$H$35,0))&lt;&gt;"鋼材",AND(ISNUMBER(INDEX('空_原材'!$N$6:$N$35,MATCH('空_生成'!B63,'空_原材'!$H$6:$H$35,0))),INDEX('空_原材'!$N$6:$N$35,MATCH('空_生成'!B63,'空_原材'!$H$6:$H$35,0))&gt;0))),"入力OK","要確認"),"要確認"))</x:f>
      </x:c>
      <x:c r="S63" s="4" t="str">
        <x:f>IF('空_生成'!A63="","",'空_生成'!G63*'空_生成'!H63)</x:f>
      </x:c>
      <x:c r="T63" s="4" t="str">
        <x:f>IF('空_生成'!A63="","",'空_生成'!J63)</x:f>
      </x:c>
    </x:row>
    <x:row r="64" ht="38" customHeight="1">
      <x:c r="A64" s="18" t="str">
        <x:f>IF('空_生成'!A64="","",'空_生成'!A64)</x:f>
      </x:c>
      <x:c r="B64" s="18" t="str">
        <x:f>IF('空_生成'!A64="","",IFERROR(INDEX('空_原材'!$A$6:$A$35,MATCH('空_生成'!B64,'空_原材'!$H$6:$H$35,0)),""))</x:f>
      </x:c>
      <x:c r="C64" s="18" t="str">
        <x:f>IF('空_生成'!A64="","",IFERROR(INDEX('空_原材'!$C$6:$C$35,MATCH('空_生成'!B64,'空_原材'!$H$6:$H$35,0)),""))</x:f>
      </x:c>
      <x:c r="D64" s="18" t="str">
        <x:f>IF('空_生成'!A64="","",IFERROR(INDEX('空_原材'!$D$6:$D$35,MATCH('空_生成'!B64,'空_原材'!$H$6:$H$35,0)),""))</x:f>
      </x:c>
      <x:c r="E64" s="18" t="str">
        <x:f>IF('空_生成'!A64="","",'空_生成'!E64&amp;"×"&amp;'空_生成'!F64&amp;"×"&amp;'空_生成'!G64)</x:f>
      </x:c>
      <x:c r="F64" s="18" t="str">
        <x:f>IF('空_生成'!A64="","",'空_生成'!B64)</x:f>
      </x:c>
      <x:c r="G64" s="18" t="str">
        <x:f>IF('空_生成'!A64="","",'空_生成'!C64)</x:f>
      </x:c>
      <x:c r="H64" s="18" t="str">
        <x:f>IF('空_生成'!A64="","",'空_生成'!D64)</x:f>
      </x:c>
      <x:c r="I64" s="18" t="str">
        <x:f>IF('空_生成'!A64="","",'空_生成'!H64)</x:f>
      </x:c>
      <x:c r="J64" s="18" t="str">
        <x:f>IF('空_生成'!A64="","",'空_生成'!I64)</x:f>
      </x:c>
      <x:c r="K64" s="18" t="str">
        <x:f>IF('空_生成'!A64="","",IF(OR('空_生成'!D64="再利用端材",'空_生成'!D64="廃棄端材"),E64,"対象外"))</x:f>
      </x:c>
      <x:c r="L64" s="24" t="str">
        <x:f>IF('空_生成'!A64="","",IFERROR(IF(AND(INDEX('空_原材'!$B$6:$B$35,MATCH('空_生成'!B64,'空_原材'!$H$6:$H$35,0))="鋼材",ISNUMBER(INDEX('空_原材'!$N$6:$N$35,MATCH('空_生成'!B64,'空_原材'!$H$6:$H$35,0))),INDEX('空_原材'!$N$6:$N$35,MATCH('空_生成'!B64,'空_原材'!$H$6:$H$35,0))&gt;0),'空_生成'!G64/'設定'!$B$6*'空_生成'!H64*INDEX('空_原材'!$N$6:$N$35,MATCH('空_生成'!B64,'空_原材'!$H$6:$H$35,0)),""),""))</x:f>
      </x:c>
      <x:c r="M64" s="24" t="str">
        <x:f>IF('空_生成'!A64="","",IF(ISNUMBER('空_生成'!N64),'空_生成'!N64,""))</x:f>
      </x:c>
      <x:c r="N64" s="28" t="str">
        <x:f>IF('空_生成'!A64="","",IFERROR(IF(INDEX('空_原材'!$B$6:$B$35,MATCH('空_生成'!B64,'空_原材'!$H$6:$H$35,0))="木材",'空_生成'!E64*'空_生成'!F64*'空_生成'!G64*'空_生成'!H64/'設定'!$B$6^3,""),""))</x:f>
      </x:c>
      <x:c r="O64" s="32" t="str">
        <x:f>IF('空_生成'!A64="","",IFERROR(IF(INDEX('空_原材'!$B$6:$B$35,MATCH('空_生成'!B64,'空_原材'!$H$6:$H$35,0))="建材",'空_生成'!F64*'空_生成'!G64*'空_生成'!H64/'設定'!$B$6^2,""),""))</x:f>
      </x:c>
      <x:c r="P64" s="18" t="str">
        <x:f>IF('空_生成'!A64="","",'空_生成'!O64)</x:f>
      </x:c>
      <x:c r="Q64" s="18" t="str">
        <x:f>IF('空_生成'!A64="","",IF(AND(R64="入力OK",'空_生成'!L64="使用可",OR('空_生成'!D64="加工品",'空_生成'!D64="再利用端材")),'空_生成'!H64-'空_生成'!J64,0))</x:f>
      </x:c>
      <x:c r="R64" s="18" t="str">
        <x:f>IF('空_生成'!A64="","",IFERROR(IF(AND(OR('空_生成'!N64="",AND(ISNUMBER('空_生成'!N64),'空_生成'!N64&gt;0)),COUNTIF('空_生成'!$A$6:$A$65,'空_生成'!A64)=1,COUNTIF('空_原材'!$H$6:$H$35,'空_生成'!B64)=1,'空_生成'!C64=INDEX('空_原材'!$I$6:$I$35,MATCH('空_生成'!B64,'空_原材'!$H$6:$H$35,0)),INDEX('空_原材'!$R$6:$R$35,MATCH('空_生成'!B64,'空_原材'!$H$6:$H$35,0))="確認済",OR('空_生成'!D64="加工品",'空_生成'!D64="再利用端材",'空_生成'!D64="廃棄端材"),COUNT('空_生成'!E64:'空_生成'!H64)=4,'空_生成'!E64&gt;0,'空_生成'!F64&gt;0,'空_生成'!G64&gt;0,'空_生成'!H64&gt;0,MOD('空_生成'!H64,1)=0,'空_生成'!E64=INDEX('空_原材'!$E$6:$E$35,MATCH('空_生成'!B64,'空_原材'!$H$6:$H$35,0)),'空_生成'!F64=INDEX('空_原材'!$F$6:$F$35,MATCH('空_生成'!B64,'空_原材'!$H$6:$H$35,0)),'空_生成'!I64=INDEX('空_原材'!$K$6:$K$35,MATCH('空_生成'!B64,'空_原材'!$H$6:$H$35,0)),ISNUMBER('空_生成'!J64),'空_生成'!J64&gt;=0,'空_生成'!J64&lt;='空_生成'!H64,MOD('空_生成'!J64,1)=0,OR('空_生成'!J64=0,'空_生成'!K64&lt;&gt;""),OR(AND('空_生成'!D64="廃棄端材",'空_生成'!L64="廃棄",'空_生成'!J64=0),AND('空_生成'!D64&lt;&gt;"廃棄端材",'空_生成'!L64="使用可")),OR('空_生成'!M64="理論",'空_生成'!M64="実測",'空_生成'!M64="対象外"),OR('空_生成'!M64&lt;&gt;"実測",AND(ISNUMBER('空_生成'!N64),'空_生成'!N64&gt;0)),'空_生成'!P64&lt;&gt;"",'空_生成'!Q64&lt;&gt;"",'空_生成'!R64&lt;&gt;"",'空_生成'!S64&lt;&gt;"",'空_生成'!T64&lt;&gt;"",OR('空_生成'!O64="kg",'空_生成'!O64="m3",'空_生成'!O64="m2",'空_生成'!O64="本",'空_生成'!O64="枚",AND('空_生成'!O64="対象外",'空_生成'!D64="廃棄端材")),OR(INDEX('空_原材'!$B$6:$B$35,MATCH('空_生成'!B64,'空_原材'!$H$6:$H$35,0))&lt;&gt;"鋼材",AND(ISNUMBER(INDEX('空_原材'!$N$6:$N$35,MATCH('空_生成'!B64,'空_原材'!$H$6:$H$35,0))),INDEX('空_原材'!$N$6:$N$35,MATCH('空_生成'!B64,'空_原材'!$H$6:$H$35,0))&gt;0))),"入力OK","要確認"),"要確認"))</x:f>
      </x:c>
      <x:c r="S64" s="18" t="str">
        <x:f>IF('空_生成'!A64="","",'空_生成'!G64*'空_生成'!H64)</x:f>
      </x:c>
      <x:c r="T64" s="18" t="str">
        <x:f>IF('空_生成'!A64="","",'空_生成'!J64)</x:f>
      </x:c>
    </x:row>
    <x:row r="65" ht="38" customHeight="1">
      <x:c r="A65" s="4" t="str">
        <x:f>IF('空_生成'!A65="","",'空_生成'!A65)</x:f>
      </x:c>
      <x:c r="B65" s="4" t="str">
        <x:f>IF('空_生成'!A65="","",IFERROR(INDEX('空_原材'!$A$6:$A$35,MATCH('空_生成'!B65,'空_原材'!$H$6:$H$35,0)),""))</x:f>
      </x:c>
      <x:c r="C65" s="4" t="str">
        <x:f>IF('空_生成'!A65="","",IFERROR(INDEX('空_原材'!$C$6:$C$35,MATCH('空_生成'!B65,'空_原材'!$H$6:$H$35,0)),""))</x:f>
      </x:c>
      <x:c r="D65" s="4" t="str">
        <x:f>IF('空_生成'!A65="","",IFERROR(INDEX('空_原材'!$D$6:$D$35,MATCH('空_生成'!B65,'空_原材'!$H$6:$H$35,0)),""))</x:f>
      </x:c>
      <x:c r="E65" s="4" t="str">
        <x:f>IF('空_生成'!A65="","",'空_生成'!E65&amp;"×"&amp;'空_生成'!F65&amp;"×"&amp;'空_生成'!G65)</x:f>
      </x:c>
      <x:c r="F65" s="4" t="str">
        <x:f>IF('空_生成'!A65="","",'空_生成'!B65)</x:f>
      </x:c>
      <x:c r="G65" s="4" t="str">
        <x:f>IF('空_生成'!A65="","",'空_生成'!C65)</x:f>
      </x:c>
      <x:c r="H65" s="4" t="str">
        <x:f>IF('空_生成'!A65="","",'空_生成'!D65)</x:f>
      </x:c>
      <x:c r="I65" s="4" t="str">
        <x:f>IF('空_生成'!A65="","",'空_生成'!H65)</x:f>
      </x:c>
      <x:c r="J65" s="4" t="str">
        <x:f>IF('空_生成'!A65="","",'空_生成'!I65)</x:f>
      </x:c>
      <x:c r="K65" s="4" t="str">
        <x:f>IF('空_生成'!A65="","",IF(OR('空_生成'!D65="再利用端材",'空_生成'!D65="廃棄端材"),E65,"対象外"))</x:f>
      </x:c>
      <x:c r="L65" s="25" t="str">
        <x:f>IF('空_生成'!A65="","",IFERROR(IF(AND(INDEX('空_原材'!$B$6:$B$35,MATCH('空_生成'!B65,'空_原材'!$H$6:$H$35,0))="鋼材",ISNUMBER(INDEX('空_原材'!$N$6:$N$35,MATCH('空_生成'!B65,'空_原材'!$H$6:$H$35,0))),INDEX('空_原材'!$N$6:$N$35,MATCH('空_生成'!B65,'空_原材'!$H$6:$H$35,0))&gt;0),'空_生成'!G65/'設定'!$B$6*'空_生成'!H65*INDEX('空_原材'!$N$6:$N$35,MATCH('空_生成'!B65,'空_原材'!$H$6:$H$35,0)),""),""))</x:f>
      </x:c>
      <x:c r="M65" s="25" t="str">
        <x:f>IF('空_生成'!A65="","",IF(ISNUMBER('空_生成'!N65),'空_生成'!N65,""))</x:f>
      </x:c>
      <x:c r="N65" s="29" t="str">
        <x:f>IF('空_生成'!A65="","",IFERROR(IF(INDEX('空_原材'!$B$6:$B$35,MATCH('空_生成'!B65,'空_原材'!$H$6:$H$35,0))="木材",'空_生成'!E65*'空_生成'!F65*'空_生成'!G65*'空_生成'!H65/'設定'!$B$6^3,""),""))</x:f>
      </x:c>
      <x:c r="O65" s="33" t="str">
        <x:f>IF('空_生成'!A65="","",IFERROR(IF(INDEX('空_原材'!$B$6:$B$35,MATCH('空_生成'!B65,'空_原材'!$H$6:$H$35,0))="建材",'空_生成'!F65*'空_生成'!G65*'空_生成'!H65/'設定'!$B$6^2,""),""))</x:f>
      </x:c>
      <x:c r="P65" s="4" t="str">
        <x:f>IF('空_生成'!A65="","",'空_生成'!O65)</x:f>
      </x:c>
      <x:c r="Q65" s="4" t="str">
        <x:f>IF('空_生成'!A65="","",IF(AND(R65="入力OK",'空_生成'!L65="使用可",OR('空_生成'!D65="加工品",'空_生成'!D65="再利用端材")),'空_生成'!H65-'空_生成'!J65,0))</x:f>
      </x:c>
      <x:c r="R65" s="4" t="str">
        <x:f>IF('空_生成'!A65="","",IFERROR(IF(AND(OR('空_生成'!N65="",AND(ISNUMBER('空_生成'!N65),'空_生成'!N65&gt;0)),COUNTIF('空_生成'!$A$6:$A$65,'空_生成'!A65)=1,COUNTIF('空_原材'!$H$6:$H$35,'空_生成'!B65)=1,'空_生成'!C65=INDEX('空_原材'!$I$6:$I$35,MATCH('空_生成'!B65,'空_原材'!$H$6:$H$35,0)),INDEX('空_原材'!$R$6:$R$35,MATCH('空_生成'!B65,'空_原材'!$H$6:$H$35,0))="確認済",OR('空_生成'!D65="加工品",'空_生成'!D65="再利用端材",'空_生成'!D65="廃棄端材"),COUNT('空_生成'!E65:'空_生成'!H65)=4,'空_生成'!E65&gt;0,'空_生成'!F65&gt;0,'空_生成'!G65&gt;0,'空_生成'!H65&gt;0,MOD('空_生成'!H65,1)=0,'空_生成'!E65=INDEX('空_原材'!$E$6:$E$35,MATCH('空_生成'!B65,'空_原材'!$H$6:$H$35,0)),'空_生成'!F65=INDEX('空_原材'!$F$6:$F$35,MATCH('空_生成'!B65,'空_原材'!$H$6:$H$35,0)),'空_生成'!I65=INDEX('空_原材'!$K$6:$K$35,MATCH('空_生成'!B65,'空_原材'!$H$6:$H$35,0)),ISNUMBER('空_生成'!J65),'空_生成'!J65&gt;=0,'空_生成'!J65&lt;='空_生成'!H65,MOD('空_生成'!J65,1)=0,OR('空_生成'!J65=0,'空_生成'!K65&lt;&gt;""),OR(AND('空_生成'!D65="廃棄端材",'空_生成'!L65="廃棄",'空_生成'!J65=0),AND('空_生成'!D65&lt;&gt;"廃棄端材",'空_生成'!L65="使用可")),OR('空_生成'!M65="理論",'空_生成'!M65="実測",'空_生成'!M65="対象外"),OR('空_生成'!M65&lt;&gt;"実測",AND(ISNUMBER('空_生成'!N65),'空_生成'!N65&gt;0)),'空_生成'!P65&lt;&gt;"",'空_生成'!Q65&lt;&gt;"",'空_生成'!R65&lt;&gt;"",'空_生成'!S65&lt;&gt;"",'空_生成'!T65&lt;&gt;"",OR('空_生成'!O65="kg",'空_生成'!O65="m3",'空_生成'!O65="m2",'空_生成'!O65="本",'空_生成'!O65="枚",AND('空_生成'!O65="対象外",'空_生成'!D65="廃棄端材")),OR(INDEX('空_原材'!$B$6:$B$35,MATCH('空_生成'!B65,'空_原材'!$H$6:$H$35,0))&lt;&gt;"鋼材",AND(ISNUMBER(INDEX('空_原材'!$N$6:$N$35,MATCH('空_生成'!B65,'空_原材'!$H$6:$H$35,0))),INDEX('空_原材'!$N$6:$N$35,MATCH('空_生成'!B65,'空_原材'!$H$6:$H$35,0))&gt;0))),"入力OK","要確認"),"要確認"))</x:f>
      </x:c>
      <x:c r="S65" s="4" t="str">
        <x:f>IF('空_生成'!A65="","",'空_生成'!G65*'空_生成'!H65)</x:f>
      </x:c>
      <x:c r="T65" s="4" t="str">
        <x:f>IF('空_生成'!A65="","",'空_生成'!J65)</x:f>
      </x:c>
    </x:row>
  </x:sheetData>
  <x:mergeCells>
    <x:mergeCell ref="A1:T1"/>
    <x:mergeCell ref="A2:T3"/>
  </x:mergeCells>
  <x:conditionalFormatting sqref="R6:R65">
    <x:cfRule type="expression" dxfId="2" priority="1">
      <x:formula>AND($A6&lt;&gt;"",$R6&lt;&gt;"入力OK")</x:formula>
    </x:cfRule>
  </x:conditionalFormatting>
  <x:pageMargins left="0.7" right="0.7" top="0.75" bottom="0.75" header="0.3" footer="0.3"/>
  <x:tableParts count="1">
    <x:tablePart xmlns:r="http://schemas.openxmlformats.org/officeDocument/2006/relationships" r:id="R956349a7f01e4505"/>
  </x:tableParts>
</x:worksheet>
</file>

<file path=xl/worksheets/sheet11.xml><?xml version="1.0" encoding="utf-8"?>
<x:worksheet xmlns:x="http://schemas.openxmlformats.org/spreadsheetml/2006/main">
  <x:sheetFormatPr defaultRowHeight="15"/>
  <x:cols>
    <x:col min="1" max="1" width="14" hidden="0" customWidth="1"/>
    <x:col min="2" max="2" width="14" hidden="0" customWidth="1"/>
    <x:col min="3" max="3" width="14" hidden="0" customWidth="1"/>
    <x:col min="4" max="4" width="14" hidden="0" customWidth="1"/>
    <x:col min="5" max="5" width="14" hidden="0" customWidth="1"/>
    <x:col min="6" max="6" width="14" hidden="0" customWidth="1"/>
    <x:col min="7" max="7" width="14" hidden="0" customWidth="1"/>
    <x:col min="8" max="8" width="14" hidden="0" customWidth="1"/>
    <x:col min="9" max="9" width="14" hidden="0" customWidth="1"/>
    <x:col min="10" max="10" width="25" hidden="0" customWidth="1"/>
    <x:col min="11" max="11" width="25" hidden="0" customWidth="1"/>
  </x:cols>
  <x:sheetData>
    <x:row r="1" ht="38" customHeight="1">
      <x:c r="A1" s="9" t="str">
        <x:v>空｜照合</x:v>
      </x:c>
      <x:c r="B1" s="9"/>
      <x:c r="C1" s="9"/>
      <x:c r="D1" s="9"/>
      <x:c r="E1" s="9"/>
      <x:c r="F1" s="9"/>
      <x:c r="G1" s="9"/>
      <x:c r="H1" s="9"/>
      <x:c r="I1" s="9"/>
      <x:c r="J1" s="9"/>
      <x:c r="K1" s="9"/>
    </x:row>
    <x:row r="2" ht="26" customHeight="1">
      <x:c r="A2" s="12" t="str">
        <x:v>未記入版。青系の入力欄へ記入し、計算・照合シートの保留を確認してください。 数量照合は品質・出荷・請求の自動承認ではありません。</x:v>
      </x:c>
      <x:c r="B2" s="12"/>
      <x:c r="C2" s="12"/>
      <x:c r="D2" s="12"/>
      <x:c r="E2" s="12"/>
      <x:c r="F2" s="12"/>
      <x:c r="G2" s="12"/>
      <x:c r="H2" s="12"/>
      <x:c r="I2" s="12"/>
      <x:c r="J2" s="12"/>
      <x:c r="K2" s="12"/>
    </x:row>
    <x:row r="3" ht="26" customHeight="1">
      <x:c r="A3" s="12"/>
      <x:c r="B3" s="12"/>
      <x:c r="C3" s="12"/>
      <x:c r="D3" s="12"/>
      <x:c r="E3" s="12"/>
      <x:c r="F3" s="12"/>
      <x:c r="G3" s="12"/>
      <x:c r="H3" s="12"/>
      <x:c r="I3" s="12"/>
      <x:c r="J3" s="12"/>
      <x:c r="K3" s="12"/>
    </x:row>
    <x:row r="4" ht="26" customHeight="1">
      <x:c r="A4" s="4"/>
      <x:c r="B4" s="4"/>
      <x:c r="C4" s="4"/>
      <x:c r="D4" s="4"/>
      <x:c r="E4" s="4"/>
      <x:c r="F4" s="4"/>
      <x:c r="G4" s="4"/>
      <x:c r="H4" s="4"/>
      <x:c r="I4" s="4"/>
      <x:c r="J4" s="4"/>
      <x:c r="K4" s="4"/>
    </x:row>
    <x:row r="5" ht="40" customHeight="1">
      <x:c r="A5" s="15" t="str">
        <x:v>加工ID</x:v>
      </x:c>
      <x:c r="B5" s="15" t="str">
        <x:v>原材ID</x:v>
      </x:c>
      <x:c r="C5" s="15" t="str">
        <x:v>品目ID</x:v>
      </x:c>
      <x:c r="D5" s="15" t="str">
        <x:v>投入延長 (mm)</x:v>
      </x:c>
      <x:c r="E5" s="15" t="str">
        <x:v>加工品 (mm)</x:v>
      </x:c>
      <x:c r="F5" s="15" t="str">
        <x:v>再利用端材 (mm)</x:v>
      </x:c>
      <x:c r="G5" s="15" t="str">
        <x:v>廃棄端材 (mm)</x:v>
      </x:c>
      <x:c r="H5" s="15" t="str">
        <x:v>切断ロス (mm)</x:v>
      </x:c>
      <x:c r="I5" s="15" t="str">
        <x:v>差分 (mm)</x:v>
      </x:c>
      <x:c r="J5" s="15" t="str">
        <x:v>入力検査</x:v>
      </x:c>
      <x:c r="K5" s="15" t="str">
        <x:v>数量照合</x:v>
      </x:c>
    </x:row>
    <x:row r="6" ht="38" customHeight="1">
      <x:c r="A6" s="18" t="str">
        <x:f>IF('空_原材'!H6="","",'空_原材'!I6)</x:f>
      </x:c>
      <x:c r="B6" s="18" t="str">
        <x:f>IF('空_原材'!H6="","",'空_原材'!H6)</x:f>
      </x:c>
      <x:c r="C6" s="18" t="str">
        <x:f>IF('空_原材'!H6="","",'空_原材'!A6)</x:f>
      </x:c>
      <x:c r="D6" s="50" t="str">
        <x:f>IF('空_原材'!H6="","",'空_原材'!G6*'空_原材'!J6)</x:f>
      </x:c>
      <x:c r="E6" s="50" t="str">
        <x:f>IF('空_原材'!H6="","",SUMIFS('空_計算'!$S$6:$S$65,'空_計算'!$G$6:$G$65,A6,'空_計算'!$H$6:$H$65,"加工品"))</x:f>
      </x:c>
      <x:c r="F6" s="50" t="str">
        <x:f>IF('空_原材'!H6="","",SUMIFS('空_計算'!$S$6:$S$65,'空_計算'!$G$6:$G$65,A6,'空_計算'!$H$6:$H$65,"再利用端材"))</x:f>
      </x:c>
      <x:c r="G6" s="50" t="str">
        <x:f>IF('空_原材'!H6="","",SUMIFS('空_計算'!$S$6:$S$65,'空_計算'!$G$6:$G$65,A6,'空_計算'!$H$6:$H$65,"廃棄端材"))</x:f>
      </x:c>
      <x:c r="H6" s="50" t="str">
        <x:f>IF('空_原材'!H6="","",'空_原材'!L6*'空_原材'!M6*'空_原材'!J6)</x:f>
      </x:c>
      <x:c r="I6" s="54" t="str">
        <x:f>IF('空_原材'!H6="","",D6-SUM(E6:H6))</x:f>
      </x:c>
      <x:c r="J6" s="18" t="str">
        <x:f>IF('空_原材'!H6="","",IFERROR(IF(AND(COUNTIF('空_原材'!$H$6:$H$35,'空_原材'!H6)=1,'空_原材'!I6&lt;&gt;"",COUNTIF('空_原材'!$I$6:$I$35,'空_原材'!I6)=1,'空_原材'!A6&lt;&gt;"",'空_原材'!C6&lt;&gt;"",'空_原材'!D6&lt;&gt;"",OR('空_原材'!B6="鋼材",'空_原材'!B6="木材",'空_原材'!B6="建材"),COUNT('空_原材'!E6:'空_原材'!G6)=3,'空_原材'!E6&gt;0,'空_原材'!F6&gt;0,'空_原材'!G6&gt;0,ISNUMBER('空_原材'!J6),'空_原材'!J6=1,COUNT('空_原材'!L6:'空_原材'!M6)=2,'空_原材'!L6&gt;=0,MOD('空_原材'!L6,1)=0,'空_原材'!M6&gt;=0,OR('空_原材'!K6="本",'空_原材'!K6="枚"),'空_原材'!P6&lt;&gt;"",'空_原材'!Q6&lt;&gt;"",'空_原材'!R6="確認済",COUNTIF('空_計算'!$G$6:$G$65,A6)&gt;0,COUNTIFS('空_計算'!$G$6:$G$65,A6,'空_計算'!$R$6:$R$65,"&lt;&gt;入力OK")=0,COUNTIF('空_生成'!$B$6:$B$65,B6)=COUNTIF('空_計算'!$G$6:$G$65,A6),OR('空_原材'!B6&lt;&gt;"鋼材",AND(ISNUMBER('空_原材'!N6),'空_原材'!N6&gt;0,'空_原材'!S6&lt;&gt;""))),"入力OK","要確認"),"要確認"))</x:f>
      </x:c>
      <x:c r="K6" s="18" t="str">
        <x:f>IF('空_原材'!H6="","",IF(J6&lt;&gt;"入力OK","保留",IF(ABS(I6)&lt;='設定'!$B$7,"一致（数量のみ）","差分あり")))</x:f>
      </x:c>
    </x:row>
    <x:row r="7" ht="38" customHeight="1">
      <x:c r="A7" s="4" t="str">
        <x:f>IF('空_原材'!H7="","",'空_原材'!I7)</x:f>
      </x:c>
      <x:c r="B7" s="4" t="str">
        <x:f>IF('空_原材'!H7="","",'空_原材'!H7)</x:f>
      </x:c>
      <x:c r="C7" s="4" t="str">
        <x:f>IF('空_原材'!H7="","",'空_原材'!A7)</x:f>
      </x:c>
      <x:c r="D7" s="51" t="str">
        <x:f>IF('空_原材'!H7="","",'空_原材'!G7*'空_原材'!J7)</x:f>
      </x:c>
      <x:c r="E7" s="51" t="str">
        <x:f>IF('空_原材'!H7="","",SUMIFS('空_計算'!$S$6:$S$65,'空_計算'!$G$6:$G$65,A7,'空_計算'!$H$6:$H$65,"加工品"))</x:f>
      </x:c>
      <x:c r="F7" s="51" t="str">
        <x:f>IF('空_原材'!H7="","",SUMIFS('空_計算'!$S$6:$S$65,'空_計算'!$G$6:$G$65,A7,'空_計算'!$H$6:$H$65,"再利用端材"))</x:f>
      </x:c>
      <x:c r="G7" s="51" t="str">
        <x:f>IF('空_原材'!H7="","",SUMIFS('空_計算'!$S$6:$S$65,'空_計算'!$G$6:$G$65,A7,'空_計算'!$H$6:$H$65,"廃棄端材"))</x:f>
      </x:c>
      <x:c r="H7" s="51" t="str">
        <x:f>IF('空_原材'!H7="","",'空_原材'!L7*'空_原材'!M7*'空_原材'!J7)</x:f>
      </x:c>
      <x:c r="I7" s="55" t="str">
        <x:f>IF('空_原材'!H7="","",D7-SUM(E7:H7))</x:f>
      </x:c>
      <x:c r="J7" s="4" t="str">
        <x:f>IF('空_原材'!H7="","",IFERROR(IF(AND(COUNTIF('空_原材'!$H$6:$H$35,'空_原材'!H7)=1,'空_原材'!I7&lt;&gt;"",COUNTIF('空_原材'!$I$6:$I$35,'空_原材'!I7)=1,'空_原材'!A7&lt;&gt;"",'空_原材'!C7&lt;&gt;"",'空_原材'!D7&lt;&gt;"",OR('空_原材'!B7="鋼材",'空_原材'!B7="木材",'空_原材'!B7="建材"),COUNT('空_原材'!E7:'空_原材'!G7)=3,'空_原材'!E7&gt;0,'空_原材'!F7&gt;0,'空_原材'!G7&gt;0,ISNUMBER('空_原材'!J7),'空_原材'!J7=1,COUNT('空_原材'!L7:'空_原材'!M7)=2,'空_原材'!L7&gt;=0,MOD('空_原材'!L7,1)=0,'空_原材'!M7&gt;=0,OR('空_原材'!K7="本",'空_原材'!K7="枚"),'空_原材'!P7&lt;&gt;"",'空_原材'!Q7&lt;&gt;"",'空_原材'!R7="確認済",COUNTIF('空_計算'!$G$6:$G$65,A7)&gt;0,COUNTIFS('空_計算'!$G$6:$G$65,A7,'空_計算'!$R$6:$R$65,"&lt;&gt;入力OK")=0,COUNTIF('空_生成'!$B$6:$B$65,B7)=COUNTIF('空_計算'!$G$6:$G$65,A7),OR('空_原材'!B7&lt;&gt;"鋼材",AND(ISNUMBER('空_原材'!N7),'空_原材'!N7&gt;0,'空_原材'!S7&lt;&gt;""))),"入力OK","要確認"),"要確認"))</x:f>
      </x:c>
      <x:c r="K7" s="4" t="str">
        <x:f>IF('空_原材'!H7="","",IF(J7&lt;&gt;"入力OK","保留",IF(ABS(I7)&lt;='設定'!$B$7,"一致（数量のみ）","差分あり")))</x:f>
      </x:c>
    </x:row>
    <x:row r="8" ht="38" customHeight="1">
      <x:c r="A8" s="18" t="str">
        <x:f>IF('空_原材'!H8="","",'空_原材'!I8)</x:f>
      </x:c>
      <x:c r="B8" s="18" t="str">
        <x:f>IF('空_原材'!H8="","",'空_原材'!H8)</x:f>
      </x:c>
      <x:c r="C8" s="18" t="str">
        <x:f>IF('空_原材'!H8="","",'空_原材'!A8)</x:f>
      </x:c>
      <x:c r="D8" s="50" t="str">
        <x:f>IF('空_原材'!H8="","",'空_原材'!G8*'空_原材'!J8)</x:f>
      </x:c>
      <x:c r="E8" s="50" t="str">
        <x:f>IF('空_原材'!H8="","",SUMIFS('空_計算'!$S$6:$S$65,'空_計算'!$G$6:$G$65,A8,'空_計算'!$H$6:$H$65,"加工品"))</x:f>
      </x:c>
      <x:c r="F8" s="50" t="str">
        <x:f>IF('空_原材'!H8="","",SUMIFS('空_計算'!$S$6:$S$65,'空_計算'!$G$6:$G$65,A8,'空_計算'!$H$6:$H$65,"再利用端材"))</x:f>
      </x:c>
      <x:c r="G8" s="50" t="str">
        <x:f>IF('空_原材'!H8="","",SUMIFS('空_計算'!$S$6:$S$65,'空_計算'!$G$6:$G$65,A8,'空_計算'!$H$6:$H$65,"廃棄端材"))</x:f>
      </x:c>
      <x:c r="H8" s="50" t="str">
        <x:f>IF('空_原材'!H8="","",'空_原材'!L8*'空_原材'!M8*'空_原材'!J8)</x:f>
      </x:c>
      <x:c r="I8" s="54" t="str">
        <x:f>IF('空_原材'!H8="","",D8-SUM(E8:H8))</x:f>
      </x:c>
      <x:c r="J8" s="18" t="str">
        <x:f>IF('空_原材'!H8="","",IFERROR(IF(AND(COUNTIF('空_原材'!$H$6:$H$35,'空_原材'!H8)=1,'空_原材'!I8&lt;&gt;"",COUNTIF('空_原材'!$I$6:$I$35,'空_原材'!I8)=1,'空_原材'!A8&lt;&gt;"",'空_原材'!C8&lt;&gt;"",'空_原材'!D8&lt;&gt;"",OR('空_原材'!B8="鋼材",'空_原材'!B8="木材",'空_原材'!B8="建材"),COUNT('空_原材'!E8:'空_原材'!G8)=3,'空_原材'!E8&gt;0,'空_原材'!F8&gt;0,'空_原材'!G8&gt;0,ISNUMBER('空_原材'!J8),'空_原材'!J8=1,COUNT('空_原材'!L8:'空_原材'!M8)=2,'空_原材'!L8&gt;=0,MOD('空_原材'!L8,1)=0,'空_原材'!M8&gt;=0,OR('空_原材'!K8="本",'空_原材'!K8="枚"),'空_原材'!P8&lt;&gt;"",'空_原材'!Q8&lt;&gt;"",'空_原材'!R8="確認済",COUNTIF('空_計算'!$G$6:$G$65,A8)&gt;0,COUNTIFS('空_計算'!$G$6:$G$65,A8,'空_計算'!$R$6:$R$65,"&lt;&gt;入力OK")=0,COUNTIF('空_生成'!$B$6:$B$65,B8)=COUNTIF('空_計算'!$G$6:$G$65,A8),OR('空_原材'!B8&lt;&gt;"鋼材",AND(ISNUMBER('空_原材'!N8),'空_原材'!N8&gt;0,'空_原材'!S8&lt;&gt;""))),"入力OK","要確認"),"要確認"))</x:f>
      </x:c>
      <x:c r="K8" s="18" t="str">
        <x:f>IF('空_原材'!H8="","",IF(J8&lt;&gt;"入力OK","保留",IF(ABS(I8)&lt;='設定'!$B$7,"一致（数量のみ）","差分あり")))</x:f>
      </x:c>
    </x:row>
    <x:row r="9" ht="38" customHeight="1">
      <x:c r="A9" s="4" t="str">
        <x:f>IF('空_原材'!H9="","",'空_原材'!I9)</x:f>
      </x:c>
      <x:c r="B9" s="4" t="str">
        <x:f>IF('空_原材'!H9="","",'空_原材'!H9)</x:f>
      </x:c>
      <x:c r="C9" s="4" t="str">
        <x:f>IF('空_原材'!H9="","",'空_原材'!A9)</x:f>
      </x:c>
      <x:c r="D9" s="51" t="str">
        <x:f>IF('空_原材'!H9="","",'空_原材'!G9*'空_原材'!J9)</x:f>
      </x:c>
      <x:c r="E9" s="51" t="str">
        <x:f>IF('空_原材'!H9="","",SUMIFS('空_計算'!$S$6:$S$65,'空_計算'!$G$6:$G$65,A9,'空_計算'!$H$6:$H$65,"加工品"))</x:f>
      </x:c>
      <x:c r="F9" s="51" t="str">
        <x:f>IF('空_原材'!H9="","",SUMIFS('空_計算'!$S$6:$S$65,'空_計算'!$G$6:$G$65,A9,'空_計算'!$H$6:$H$65,"再利用端材"))</x:f>
      </x:c>
      <x:c r="G9" s="51" t="str">
        <x:f>IF('空_原材'!H9="","",SUMIFS('空_計算'!$S$6:$S$65,'空_計算'!$G$6:$G$65,A9,'空_計算'!$H$6:$H$65,"廃棄端材"))</x:f>
      </x:c>
      <x:c r="H9" s="51" t="str">
        <x:f>IF('空_原材'!H9="","",'空_原材'!L9*'空_原材'!M9*'空_原材'!J9)</x:f>
      </x:c>
      <x:c r="I9" s="55" t="str">
        <x:f>IF('空_原材'!H9="","",D9-SUM(E9:H9))</x:f>
      </x:c>
      <x:c r="J9" s="4" t="str">
        <x:f>IF('空_原材'!H9="","",IFERROR(IF(AND(COUNTIF('空_原材'!$H$6:$H$35,'空_原材'!H9)=1,'空_原材'!I9&lt;&gt;"",COUNTIF('空_原材'!$I$6:$I$35,'空_原材'!I9)=1,'空_原材'!A9&lt;&gt;"",'空_原材'!C9&lt;&gt;"",'空_原材'!D9&lt;&gt;"",OR('空_原材'!B9="鋼材",'空_原材'!B9="木材",'空_原材'!B9="建材"),COUNT('空_原材'!E9:'空_原材'!G9)=3,'空_原材'!E9&gt;0,'空_原材'!F9&gt;0,'空_原材'!G9&gt;0,ISNUMBER('空_原材'!J9),'空_原材'!J9=1,COUNT('空_原材'!L9:'空_原材'!M9)=2,'空_原材'!L9&gt;=0,MOD('空_原材'!L9,1)=0,'空_原材'!M9&gt;=0,OR('空_原材'!K9="本",'空_原材'!K9="枚"),'空_原材'!P9&lt;&gt;"",'空_原材'!Q9&lt;&gt;"",'空_原材'!R9="確認済",COUNTIF('空_計算'!$G$6:$G$65,A9)&gt;0,COUNTIFS('空_計算'!$G$6:$G$65,A9,'空_計算'!$R$6:$R$65,"&lt;&gt;入力OK")=0,COUNTIF('空_生成'!$B$6:$B$65,B9)=COUNTIF('空_計算'!$G$6:$G$65,A9),OR('空_原材'!B9&lt;&gt;"鋼材",AND(ISNUMBER('空_原材'!N9),'空_原材'!N9&gt;0,'空_原材'!S9&lt;&gt;""))),"入力OK","要確認"),"要確認"))</x:f>
      </x:c>
      <x:c r="K9" s="4" t="str">
        <x:f>IF('空_原材'!H9="","",IF(J9&lt;&gt;"入力OK","保留",IF(ABS(I9)&lt;='設定'!$B$7,"一致（数量のみ）","差分あり")))</x:f>
      </x:c>
    </x:row>
    <x:row r="10" ht="38" customHeight="1">
      <x:c r="A10" s="18" t="str">
        <x:f>IF('空_原材'!H10="","",'空_原材'!I10)</x:f>
      </x:c>
      <x:c r="B10" s="18" t="str">
        <x:f>IF('空_原材'!H10="","",'空_原材'!H10)</x:f>
      </x:c>
      <x:c r="C10" s="18" t="str">
        <x:f>IF('空_原材'!H10="","",'空_原材'!A10)</x:f>
      </x:c>
      <x:c r="D10" s="50" t="str">
        <x:f>IF('空_原材'!H10="","",'空_原材'!G10*'空_原材'!J10)</x:f>
      </x:c>
      <x:c r="E10" s="50" t="str">
        <x:f>IF('空_原材'!H10="","",SUMIFS('空_計算'!$S$6:$S$65,'空_計算'!$G$6:$G$65,A10,'空_計算'!$H$6:$H$65,"加工品"))</x:f>
      </x:c>
      <x:c r="F10" s="50" t="str">
        <x:f>IF('空_原材'!H10="","",SUMIFS('空_計算'!$S$6:$S$65,'空_計算'!$G$6:$G$65,A10,'空_計算'!$H$6:$H$65,"再利用端材"))</x:f>
      </x:c>
      <x:c r="G10" s="50" t="str">
        <x:f>IF('空_原材'!H10="","",SUMIFS('空_計算'!$S$6:$S$65,'空_計算'!$G$6:$G$65,A10,'空_計算'!$H$6:$H$65,"廃棄端材"))</x:f>
      </x:c>
      <x:c r="H10" s="50" t="str">
        <x:f>IF('空_原材'!H10="","",'空_原材'!L10*'空_原材'!M10*'空_原材'!J10)</x:f>
      </x:c>
      <x:c r="I10" s="54" t="str">
        <x:f>IF('空_原材'!H10="","",D10-SUM(E10:H10))</x:f>
      </x:c>
      <x:c r="J10" s="18" t="str">
        <x:f>IF('空_原材'!H10="","",IFERROR(IF(AND(COUNTIF('空_原材'!$H$6:$H$35,'空_原材'!H10)=1,'空_原材'!I10&lt;&gt;"",COUNTIF('空_原材'!$I$6:$I$35,'空_原材'!I10)=1,'空_原材'!A10&lt;&gt;"",'空_原材'!C10&lt;&gt;"",'空_原材'!D10&lt;&gt;"",OR('空_原材'!B10="鋼材",'空_原材'!B10="木材",'空_原材'!B10="建材"),COUNT('空_原材'!E10:'空_原材'!G10)=3,'空_原材'!E10&gt;0,'空_原材'!F10&gt;0,'空_原材'!G10&gt;0,ISNUMBER('空_原材'!J10),'空_原材'!J10=1,COUNT('空_原材'!L10:'空_原材'!M10)=2,'空_原材'!L10&gt;=0,MOD('空_原材'!L10,1)=0,'空_原材'!M10&gt;=0,OR('空_原材'!K10="本",'空_原材'!K10="枚"),'空_原材'!P10&lt;&gt;"",'空_原材'!Q10&lt;&gt;"",'空_原材'!R10="確認済",COUNTIF('空_計算'!$G$6:$G$65,A10)&gt;0,COUNTIFS('空_計算'!$G$6:$G$65,A10,'空_計算'!$R$6:$R$65,"&lt;&gt;入力OK")=0,COUNTIF('空_生成'!$B$6:$B$65,B10)=COUNTIF('空_計算'!$G$6:$G$65,A10),OR('空_原材'!B10&lt;&gt;"鋼材",AND(ISNUMBER('空_原材'!N10),'空_原材'!N10&gt;0,'空_原材'!S10&lt;&gt;""))),"入力OK","要確認"),"要確認"))</x:f>
      </x:c>
      <x:c r="K10" s="18" t="str">
        <x:f>IF('空_原材'!H10="","",IF(J10&lt;&gt;"入力OK","保留",IF(ABS(I10)&lt;='設定'!$B$7,"一致（数量のみ）","差分あり")))</x:f>
      </x:c>
    </x:row>
    <x:row r="11" ht="38" customHeight="1">
      <x:c r="A11" s="4" t="str">
        <x:f>IF('空_原材'!H11="","",'空_原材'!I11)</x:f>
      </x:c>
      <x:c r="B11" s="4" t="str">
        <x:f>IF('空_原材'!H11="","",'空_原材'!H11)</x:f>
      </x:c>
      <x:c r="C11" s="4" t="str">
        <x:f>IF('空_原材'!H11="","",'空_原材'!A11)</x:f>
      </x:c>
      <x:c r="D11" s="51" t="str">
        <x:f>IF('空_原材'!H11="","",'空_原材'!G11*'空_原材'!J11)</x:f>
      </x:c>
      <x:c r="E11" s="51" t="str">
        <x:f>IF('空_原材'!H11="","",SUMIFS('空_計算'!$S$6:$S$65,'空_計算'!$G$6:$G$65,A11,'空_計算'!$H$6:$H$65,"加工品"))</x:f>
      </x:c>
      <x:c r="F11" s="51" t="str">
        <x:f>IF('空_原材'!H11="","",SUMIFS('空_計算'!$S$6:$S$65,'空_計算'!$G$6:$G$65,A11,'空_計算'!$H$6:$H$65,"再利用端材"))</x:f>
      </x:c>
      <x:c r="G11" s="51" t="str">
        <x:f>IF('空_原材'!H11="","",SUMIFS('空_計算'!$S$6:$S$65,'空_計算'!$G$6:$G$65,A11,'空_計算'!$H$6:$H$65,"廃棄端材"))</x:f>
      </x:c>
      <x:c r="H11" s="51" t="str">
        <x:f>IF('空_原材'!H11="","",'空_原材'!L11*'空_原材'!M11*'空_原材'!J11)</x:f>
      </x:c>
      <x:c r="I11" s="55" t="str">
        <x:f>IF('空_原材'!H11="","",D11-SUM(E11:H11))</x:f>
      </x:c>
      <x:c r="J11" s="4" t="str">
        <x:f>IF('空_原材'!H11="","",IFERROR(IF(AND(COUNTIF('空_原材'!$H$6:$H$35,'空_原材'!H11)=1,'空_原材'!I11&lt;&gt;"",COUNTIF('空_原材'!$I$6:$I$35,'空_原材'!I11)=1,'空_原材'!A11&lt;&gt;"",'空_原材'!C11&lt;&gt;"",'空_原材'!D11&lt;&gt;"",OR('空_原材'!B11="鋼材",'空_原材'!B11="木材",'空_原材'!B11="建材"),COUNT('空_原材'!E11:'空_原材'!G11)=3,'空_原材'!E11&gt;0,'空_原材'!F11&gt;0,'空_原材'!G11&gt;0,ISNUMBER('空_原材'!J11),'空_原材'!J11=1,COUNT('空_原材'!L11:'空_原材'!M11)=2,'空_原材'!L11&gt;=0,MOD('空_原材'!L11,1)=0,'空_原材'!M11&gt;=0,OR('空_原材'!K11="本",'空_原材'!K11="枚"),'空_原材'!P11&lt;&gt;"",'空_原材'!Q11&lt;&gt;"",'空_原材'!R11="確認済",COUNTIF('空_計算'!$G$6:$G$65,A11)&gt;0,COUNTIFS('空_計算'!$G$6:$G$65,A11,'空_計算'!$R$6:$R$65,"&lt;&gt;入力OK")=0,COUNTIF('空_生成'!$B$6:$B$65,B11)=COUNTIF('空_計算'!$G$6:$G$65,A11),OR('空_原材'!B11&lt;&gt;"鋼材",AND(ISNUMBER('空_原材'!N11),'空_原材'!N11&gt;0,'空_原材'!S11&lt;&gt;""))),"入力OK","要確認"),"要確認"))</x:f>
      </x:c>
      <x:c r="K11" s="4" t="str">
        <x:f>IF('空_原材'!H11="","",IF(J11&lt;&gt;"入力OK","保留",IF(ABS(I11)&lt;='設定'!$B$7,"一致（数量のみ）","差分あり")))</x:f>
      </x:c>
    </x:row>
    <x:row r="12" ht="38" customHeight="1">
      <x:c r="A12" s="18" t="str">
        <x:f>IF('空_原材'!H12="","",'空_原材'!I12)</x:f>
      </x:c>
      <x:c r="B12" s="18" t="str">
        <x:f>IF('空_原材'!H12="","",'空_原材'!H12)</x:f>
      </x:c>
      <x:c r="C12" s="18" t="str">
        <x:f>IF('空_原材'!H12="","",'空_原材'!A12)</x:f>
      </x:c>
      <x:c r="D12" s="50" t="str">
        <x:f>IF('空_原材'!H12="","",'空_原材'!G12*'空_原材'!J12)</x:f>
      </x:c>
      <x:c r="E12" s="50" t="str">
        <x:f>IF('空_原材'!H12="","",SUMIFS('空_計算'!$S$6:$S$65,'空_計算'!$G$6:$G$65,A12,'空_計算'!$H$6:$H$65,"加工品"))</x:f>
      </x:c>
      <x:c r="F12" s="50" t="str">
        <x:f>IF('空_原材'!H12="","",SUMIFS('空_計算'!$S$6:$S$65,'空_計算'!$G$6:$G$65,A12,'空_計算'!$H$6:$H$65,"再利用端材"))</x:f>
      </x:c>
      <x:c r="G12" s="50" t="str">
        <x:f>IF('空_原材'!H12="","",SUMIFS('空_計算'!$S$6:$S$65,'空_計算'!$G$6:$G$65,A12,'空_計算'!$H$6:$H$65,"廃棄端材"))</x:f>
      </x:c>
      <x:c r="H12" s="50" t="str">
        <x:f>IF('空_原材'!H12="","",'空_原材'!L12*'空_原材'!M12*'空_原材'!J12)</x:f>
      </x:c>
      <x:c r="I12" s="54" t="str">
        <x:f>IF('空_原材'!H12="","",D12-SUM(E12:H12))</x:f>
      </x:c>
      <x:c r="J12" s="18" t="str">
        <x:f>IF('空_原材'!H12="","",IFERROR(IF(AND(COUNTIF('空_原材'!$H$6:$H$35,'空_原材'!H12)=1,'空_原材'!I12&lt;&gt;"",COUNTIF('空_原材'!$I$6:$I$35,'空_原材'!I12)=1,'空_原材'!A12&lt;&gt;"",'空_原材'!C12&lt;&gt;"",'空_原材'!D12&lt;&gt;"",OR('空_原材'!B12="鋼材",'空_原材'!B12="木材",'空_原材'!B12="建材"),COUNT('空_原材'!E12:'空_原材'!G12)=3,'空_原材'!E12&gt;0,'空_原材'!F12&gt;0,'空_原材'!G12&gt;0,ISNUMBER('空_原材'!J12),'空_原材'!J12=1,COUNT('空_原材'!L12:'空_原材'!M12)=2,'空_原材'!L12&gt;=0,MOD('空_原材'!L12,1)=0,'空_原材'!M12&gt;=0,OR('空_原材'!K12="本",'空_原材'!K12="枚"),'空_原材'!P12&lt;&gt;"",'空_原材'!Q12&lt;&gt;"",'空_原材'!R12="確認済",COUNTIF('空_計算'!$G$6:$G$65,A12)&gt;0,COUNTIFS('空_計算'!$G$6:$G$65,A12,'空_計算'!$R$6:$R$65,"&lt;&gt;入力OK")=0,COUNTIF('空_生成'!$B$6:$B$65,B12)=COUNTIF('空_計算'!$G$6:$G$65,A12),OR('空_原材'!B12&lt;&gt;"鋼材",AND(ISNUMBER('空_原材'!N12),'空_原材'!N12&gt;0,'空_原材'!S12&lt;&gt;""))),"入力OK","要確認"),"要確認"))</x:f>
      </x:c>
      <x:c r="K12" s="18" t="str">
        <x:f>IF('空_原材'!H12="","",IF(J12&lt;&gt;"入力OK","保留",IF(ABS(I12)&lt;='設定'!$B$7,"一致（数量のみ）","差分あり")))</x:f>
      </x:c>
    </x:row>
    <x:row r="13" ht="38" customHeight="1">
      <x:c r="A13" s="4" t="str">
        <x:f>IF('空_原材'!H13="","",'空_原材'!I13)</x:f>
      </x:c>
      <x:c r="B13" s="4" t="str">
        <x:f>IF('空_原材'!H13="","",'空_原材'!H13)</x:f>
      </x:c>
      <x:c r="C13" s="4" t="str">
        <x:f>IF('空_原材'!H13="","",'空_原材'!A13)</x:f>
      </x:c>
      <x:c r="D13" s="51" t="str">
        <x:f>IF('空_原材'!H13="","",'空_原材'!G13*'空_原材'!J13)</x:f>
      </x:c>
      <x:c r="E13" s="51" t="str">
        <x:f>IF('空_原材'!H13="","",SUMIFS('空_計算'!$S$6:$S$65,'空_計算'!$G$6:$G$65,A13,'空_計算'!$H$6:$H$65,"加工品"))</x:f>
      </x:c>
      <x:c r="F13" s="51" t="str">
        <x:f>IF('空_原材'!H13="","",SUMIFS('空_計算'!$S$6:$S$65,'空_計算'!$G$6:$G$65,A13,'空_計算'!$H$6:$H$65,"再利用端材"))</x:f>
      </x:c>
      <x:c r="G13" s="51" t="str">
        <x:f>IF('空_原材'!H13="","",SUMIFS('空_計算'!$S$6:$S$65,'空_計算'!$G$6:$G$65,A13,'空_計算'!$H$6:$H$65,"廃棄端材"))</x:f>
      </x:c>
      <x:c r="H13" s="51" t="str">
        <x:f>IF('空_原材'!H13="","",'空_原材'!L13*'空_原材'!M13*'空_原材'!J13)</x:f>
      </x:c>
      <x:c r="I13" s="55" t="str">
        <x:f>IF('空_原材'!H13="","",D13-SUM(E13:H13))</x:f>
      </x:c>
      <x:c r="J13" s="4" t="str">
        <x:f>IF('空_原材'!H13="","",IFERROR(IF(AND(COUNTIF('空_原材'!$H$6:$H$35,'空_原材'!H13)=1,'空_原材'!I13&lt;&gt;"",COUNTIF('空_原材'!$I$6:$I$35,'空_原材'!I13)=1,'空_原材'!A13&lt;&gt;"",'空_原材'!C13&lt;&gt;"",'空_原材'!D13&lt;&gt;"",OR('空_原材'!B13="鋼材",'空_原材'!B13="木材",'空_原材'!B13="建材"),COUNT('空_原材'!E13:'空_原材'!G13)=3,'空_原材'!E13&gt;0,'空_原材'!F13&gt;0,'空_原材'!G13&gt;0,ISNUMBER('空_原材'!J13),'空_原材'!J13=1,COUNT('空_原材'!L13:'空_原材'!M13)=2,'空_原材'!L13&gt;=0,MOD('空_原材'!L13,1)=0,'空_原材'!M13&gt;=0,OR('空_原材'!K13="本",'空_原材'!K13="枚"),'空_原材'!P13&lt;&gt;"",'空_原材'!Q13&lt;&gt;"",'空_原材'!R13="確認済",COUNTIF('空_計算'!$G$6:$G$65,A13)&gt;0,COUNTIFS('空_計算'!$G$6:$G$65,A13,'空_計算'!$R$6:$R$65,"&lt;&gt;入力OK")=0,COUNTIF('空_生成'!$B$6:$B$65,B13)=COUNTIF('空_計算'!$G$6:$G$65,A13),OR('空_原材'!B13&lt;&gt;"鋼材",AND(ISNUMBER('空_原材'!N13),'空_原材'!N13&gt;0,'空_原材'!S13&lt;&gt;""))),"入力OK","要確認"),"要確認"))</x:f>
      </x:c>
      <x:c r="K13" s="4" t="str">
        <x:f>IF('空_原材'!H13="","",IF(J13&lt;&gt;"入力OK","保留",IF(ABS(I13)&lt;='設定'!$B$7,"一致（数量のみ）","差分あり")))</x:f>
      </x:c>
    </x:row>
    <x:row r="14" ht="38" customHeight="1">
      <x:c r="A14" s="18" t="str">
        <x:f>IF('空_原材'!H14="","",'空_原材'!I14)</x:f>
      </x:c>
      <x:c r="B14" s="18" t="str">
        <x:f>IF('空_原材'!H14="","",'空_原材'!H14)</x:f>
      </x:c>
      <x:c r="C14" s="18" t="str">
        <x:f>IF('空_原材'!H14="","",'空_原材'!A14)</x:f>
      </x:c>
      <x:c r="D14" s="50" t="str">
        <x:f>IF('空_原材'!H14="","",'空_原材'!G14*'空_原材'!J14)</x:f>
      </x:c>
      <x:c r="E14" s="50" t="str">
        <x:f>IF('空_原材'!H14="","",SUMIFS('空_計算'!$S$6:$S$65,'空_計算'!$G$6:$G$65,A14,'空_計算'!$H$6:$H$65,"加工品"))</x:f>
      </x:c>
      <x:c r="F14" s="50" t="str">
        <x:f>IF('空_原材'!H14="","",SUMIFS('空_計算'!$S$6:$S$65,'空_計算'!$G$6:$G$65,A14,'空_計算'!$H$6:$H$65,"再利用端材"))</x:f>
      </x:c>
      <x:c r="G14" s="50" t="str">
        <x:f>IF('空_原材'!H14="","",SUMIFS('空_計算'!$S$6:$S$65,'空_計算'!$G$6:$G$65,A14,'空_計算'!$H$6:$H$65,"廃棄端材"))</x:f>
      </x:c>
      <x:c r="H14" s="50" t="str">
        <x:f>IF('空_原材'!H14="","",'空_原材'!L14*'空_原材'!M14*'空_原材'!J14)</x:f>
      </x:c>
      <x:c r="I14" s="54" t="str">
        <x:f>IF('空_原材'!H14="","",D14-SUM(E14:H14))</x:f>
      </x:c>
      <x:c r="J14" s="18" t="str">
        <x:f>IF('空_原材'!H14="","",IFERROR(IF(AND(COUNTIF('空_原材'!$H$6:$H$35,'空_原材'!H14)=1,'空_原材'!I14&lt;&gt;"",COUNTIF('空_原材'!$I$6:$I$35,'空_原材'!I14)=1,'空_原材'!A14&lt;&gt;"",'空_原材'!C14&lt;&gt;"",'空_原材'!D14&lt;&gt;"",OR('空_原材'!B14="鋼材",'空_原材'!B14="木材",'空_原材'!B14="建材"),COUNT('空_原材'!E14:'空_原材'!G14)=3,'空_原材'!E14&gt;0,'空_原材'!F14&gt;0,'空_原材'!G14&gt;0,ISNUMBER('空_原材'!J14),'空_原材'!J14=1,COUNT('空_原材'!L14:'空_原材'!M14)=2,'空_原材'!L14&gt;=0,MOD('空_原材'!L14,1)=0,'空_原材'!M14&gt;=0,OR('空_原材'!K14="本",'空_原材'!K14="枚"),'空_原材'!P14&lt;&gt;"",'空_原材'!Q14&lt;&gt;"",'空_原材'!R14="確認済",COUNTIF('空_計算'!$G$6:$G$65,A14)&gt;0,COUNTIFS('空_計算'!$G$6:$G$65,A14,'空_計算'!$R$6:$R$65,"&lt;&gt;入力OK")=0,COUNTIF('空_生成'!$B$6:$B$65,B14)=COUNTIF('空_計算'!$G$6:$G$65,A14),OR('空_原材'!B14&lt;&gt;"鋼材",AND(ISNUMBER('空_原材'!N14),'空_原材'!N14&gt;0,'空_原材'!S14&lt;&gt;""))),"入力OK","要確認"),"要確認"))</x:f>
      </x:c>
      <x:c r="K14" s="18" t="str">
        <x:f>IF('空_原材'!H14="","",IF(J14&lt;&gt;"入力OK","保留",IF(ABS(I14)&lt;='設定'!$B$7,"一致（数量のみ）","差分あり")))</x:f>
      </x:c>
    </x:row>
    <x:row r="15" ht="38" customHeight="1">
      <x:c r="A15" s="4" t="str">
        <x:f>IF('空_原材'!H15="","",'空_原材'!I15)</x:f>
      </x:c>
      <x:c r="B15" s="4" t="str">
        <x:f>IF('空_原材'!H15="","",'空_原材'!H15)</x:f>
      </x:c>
      <x:c r="C15" s="4" t="str">
        <x:f>IF('空_原材'!H15="","",'空_原材'!A15)</x:f>
      </x:c>
      <x:c r="D15" s="51" t="str">
        <x:f>IF('空_原材'!H15="","",'空_原材'!G15*'空_原材'!J15)</x:f>
      </x:c>
      <x:c r="E15" s="51" t="str">
        <x:f>IF('空_原材'!H15="","",SUMIFS('空_計算'!$S$6:$S$65,'空_計算'!$G$6:$G$65,A15,'空_計算'!$H$6:$H$65,"加工品"))</x:f>
      </x:c>
      <x:c r="F15" s="51" t="str">
        <x:f>IF('空_原材'!H15="","",SUMIFS('空_計算'!$S$6:$S$65,'空_計算'!$G$6:$G$65,A15,'空_計算'!$H$6:$H$65,"再利用端材"))</x:f>
      </x:c>
      <x:c r="G15" s="51" t="str">
        <x:f>IF('空_原材'!H15="","",SUMIFS('空_計算'!$S$6:$S$65,'空_計算'!$G$6:$G$65,A15,'空_計算'!$H$6:$H$65,"廃棄端材"))</x:f>
      </x:c>
      <x:c r="H15" s="51" t="str">
        <x:f>IF('空_原材'!H15="","",'空_原材'!L15*'空_原材'!M15*'空_原材'!J15)</x:f>
      </x:c>
      <x:c r="I15" s="55" t="str">
        <x:f>IF('空_原材'!H15="","",D15-SUM(E15:H15))</x:f>
      </x:c>
      <x:c r="J15" s="4" t="str">
        <x:f>IF('空_原材'!H15="","",IFERROR(IF(AND(COUNTIF('空_原材'!$H$6:$H$35,'空_原材'!H15)=1,'空_原材'!I15&lt;&gt;"",COUNTIF('空_原材'!$I$6:$I$35,'空_原材'!I15)=1,'空_原材'!A15&lt;&gt;"",'空_原材'!C15&lt;&gt;"",'空_原材'!D15&lt;&gt;"",OR('空_原材'!B15="鋼材",'空_原材'!B15="木材",'空_原材'!B15="建材"),COUNT('空_原材'!E15:'空_原材'!G15)=3,'空_原材'!E15&gt;0,'空_原材'!F15&gt;0,'空_原材'!G15&gt;0,ISNUMBER('空_原材'!J15),'空_原材'!J15=1,COUNT('空_原材'!L15:'空_原材'!M15)=2,'空_原材'!L15&gt;=0,MOD('空_原材'!L15,1)=0,'空_原材'!M15&gt;=0,OR('空_原材'!K15="本",'空_原材'!K15="枚"),'空_原材'!P15&lt;&gt;"",'空_原材'!Q15&lt;&gt;"",'空_原材'!R15="確認済",COUNTIF('空_計算'!$G$6:$G$65,A15)&gt;0,COUNTIFS('空_計算'!$G$6:$G$65,A15,'空_計算'!$R$6:$R$65,"&lt;&gt;入力OK")=0,COUNTIF('空_生成'!$B$6:$B$65,B15)=COUNTIF('空_計算'!$G$6:$G$65,A15),OR('空_原材'!B15&lt;&gt;"鋼材",AND(ISNUMBER('空_原材'!N15),'空_原材'!N15&gt;0,'空_原材'!S15&lt;&gt;""))),"入力OK","要確認"),"要確認"))</x:f>
      </x:c>
      <x:c r="K15" s="4" t="str">
        <x:f>IF('空_原材'!H15="","",IF(J15&lt;&gt;"入力OK","保留",IF(ABS(I15)&lt;='設定'!$B$7,"一致（数量のみ）","差分あり")))</x:f>
      </x:c>
    </x:row>
    <x:row r="16" ht="38" customHeight="1">
      <x:c r="A16" s="18" t="str">
        <x:f>IF('空_原材'!H16="","",'空_原材'!I16)</x:f>
      </x:c>
      <x:c r="B16" s="18" t="str">
        <x:f>IF('空_原材'!H16="","",'空_原材'!H16)</x:f>
      </x:c>
      <x:c r="C16" s="18" t="str">
        <x:f>IF('空_原材'!H16="","",'空_原材'!A16)</x:f>
      </x:c>
      <x:c r="D16" s="50" t="str">
        <x:f>IF('空_原材'!H16="","",'空_原材'!G16*'空_原材'!J16)</x:f>
      </x:c>
      <x:c r="E16" s="50" t="str">
        <x:f>IF('空_原材'!H16="","",SUMIFS('空_計算'!$S$6:$S$65,'空_計算'!$G$6:$G$65,A16,'空_計算'!$H$6:$H$65,"加工品"))</x:f>
      </x:c>
      <x:c r="F16" s="50" t="str">
        <x:f>IF('空_原材'!H16="","",SUMIFS('空_計算'!$S$6:$S$65,'空_計算'!$G$6:$G$65,A16,'空_計算'!$H$6:$H$65,"再利用端材"))</x:f>
      </x:c>
      <x:c r="G16" s="50" t="str">
        <x:f>IF('空_原材'!H16="","",SUMIFS('空_計算'!$S$6:$S$65,'空_計算'!$G$6:$G$65,A16,'空_計算'!$H$6:$H$65,"廃棄端材"))</x:f>
      </x:c>
      <x:c r="H16" s="50" t="str">
        <x:f>IF('空_原材'!H16="","",'空_原材'!L16*'空_原材'!M16*'空_原材'!J16)</x:f>
      </x:c>
      <x:c r="I16" s="54" t="str">
        <x:f>IF('空_原材'!H16="","",D16-SUM(E16:H16))</x:f>
      </x:c>
      <x:c r="J16" s="18" t="str">
        <x:f>IF('空_原材'!H16="","",IFERROR(IF(AND(COUNTIF('空_原材'!$H$6:$H$35,'空_原材'!H16)=1,'空_原材'!I16&lt;&gt;"",COUNTIF('空_原材'!$I$6:$I$35,'空_原材'!I16)=1,'空_原材'!A16&lt;&gt;"",'空_原材'!C16&lt;&gt;"",'空_原材'!D16&lt;&gt;"",OR('空_原材'!B16="鋼材",'空_原材'!B16="木材",'空_原材'!B16="建材"),COUNT('空_原材'!E16:'空_原材'!G16)=3,'空_原材'!E16&gt;0,'空_原材'!F16&gt;0,'空_原材'!G16&gt;0,ISNUMBER('空_原材'!J16),'空_原材'!J16=1,COUNT('空_原材'!L16:'空_原材'!M16)=2,'空_原材'!L16&gt;=0,MOD('空_原材'!L16,1)=0,'空_原材'!M16&gt;=0,OR('空_原材'!K16="本",'空_原材'!K16="枚"),'空_原材'!P16&lt;&gt;"",'空_原材'!Q16&lt;&gt;"",'空_原材'!R16="確認済",COUNTIF('空_計算'!$G$6:$G$65,A16)&gt;0,COUNTIFS('空_計算'!$G$6:$G$65,A16,'空_計算'!$R$6:$R$65,"&lt;&gt;入力OK")=0,COUNTIF('空_生成'!$B$6:$B$65,B16)=COUNTIF('空_計算'!$G$6:$G$65,A16),OR('空_原材'!B16&lt;&gt;"鋼材",AND(ISNUMBER('空_原材'!N16),'空_原材'!N16&gt;0,'空_原材'!S16&lt;&gt;""))),"入力OK","要確認"),"要確認"))</x:f>
      </x:c>
      <x:c r="K16" s="18" t="str">
        <x:f>IF('空_原材'!H16="","",IF(J16&lt;&gt;"入力OK","保留",IF(ABS(I16)&lt;='設定'!$B$7,"一致（数量のみ）","差分あり")))</x:f>
      </x:c>
    </x:row>
    <x:row r="17" ht="38" customHeight="1">
      <x:c r="A17" s="4" t="str">
        <x:f>IF('空_原材'!H17="","",'空_原材'!I17)</x:f>
      </x:c>
      <x:c r="B17" s="4" t="str">
        <x:f>IF('空_原材'!H17="","",'空_原材'!H17)</x:f>
      </x:c>
      <x:c r="C17" s="4" t="str">
        <x:f>IF('空_原材'!H17="","",'空_原材'!A17)</x:f>
      </x:c>
      <x:c r="D17" s="51" t="str">
        <x:f>IF('空_原材'!H17="","",'空_原材'!G17*'空_原材'!J17)</x:f>
      </x:c>
      <x:c r="E17" s="51" t="str">
        <x:f>IF('空_原材'!H17="","",SUMIFS('空_計算'!$S$6:$S$65,'空_計算'!$G$6:$G$65,A17,'空_計算'!$H$6:$H$65,"加工品"))</x:f>
      </x:c>
      <x:c r="F17" s="51" t="str">
        <x:f>IF('空_原材'!H17="","",SUMIFS('空_計算'!$S$6:$S$65,'空_計算'!$G$6:$G$65,A17,'空_計算'!$H$6:$H$65,"再利用端材"))</x:f>
      </x:c>
      <x:c r="G17" s="51" t="str">
        <x:f>IF('空_原材'!H17="","",SUMIFS('空_計算'!$S$6:$S$65,'空_計算'!$G$6:$G$65,A17,'空_計算'!$H$6:$H$65,"廃棄端材"))</x:f>
      </x:c>
      <x:c r="H17" s="51" t="str">
        <x:f>IF('空_原材'!H17="","",'空_原材'!L17*'空_原材'!M17*'空_原材'!J17)</x:f>
      </x:c>
      <x:c r="I17" s="55" t="str">
        <x:f>IF('空_原材'!H17="","",D17-SUM(E17:H17))</x:f>
      </x:c>
      <x:c r="J17" s="4" t="str">
        <x:f>IF('空_原材'!H17="","",IFERROR(IF(AND(COUNTIF('空_原材'!$H$6:$H$35,'空_原材'!H17)=1,'空_原材'!I17&lt;&gt;"",COUNTIF('空_原材'!$I$6:$I$35,'空_原材'!I17)=1,'空_原材'!A17&lt;&gt;"",'空_原材'!C17&lt;&gt;"",'空_原材'!D17&lt;&gt;"",OR('空_原材'!B17="鋼材",'空_原材'!B17="木材",'空_原材'!B17="建材"),COUNT('空_原材'!E17:'空_原材'!G17)=3,'空_原材'!E17&gt;0,'空_原材'!F17&gt;0,'空_原材'!G17&gt;0,ISNUMBER('空_原材'!J17),'空_原材'!J17=1,COUNT('空_原材'!L17:'空_原材'!M17)=2,'空_原材'!L17&gt;=0,MOD('空_原材'!L17,1)=0,'空_原材'!M17&gt;=0,OR('空_原材'!K17="本",'空_原材'!K17="枚"),'空_原材'!P17&lt;&gt;"",'空_原材'!Q17&lt;&gt;"",'空_原材'!R17="確認済",COUNTIF('空_計算'!$G$6:$G$65,A17)&gt;0,COUNTIFS('空_計算'!$G$6:$G$65,A17,'空_計算'!$R$6:$R$65,"&lt;&gt;入力OK")=0,COUNTIF('空_生成'!$B$6:$B$65,B17)=COUNTIF('空_計算'!$G$6:$G$65,A17),OR('空_原材'!B17&lt;&gt;"鋼材",AND(ISNUMBER('空_原材'!N17),'空_原材'!N17&gt;0,'空_原材'!S17&lt;&gt;""))),"入力OK","要確認"),"要確認"))</x:f>
      </x:c>
      <x:c r="K17" s="4" t="str">
        <x:f>IF('空_原材'!H17="","",IF(J17&lt;&gt;"入力OK","保留",IF(ABS(I17)&lt;='設定'!$B$7,"一致（数量のみ）","差分あり")))</x:f>
      </x:c>
    </x:row>
    <x:row r="18" ht="38" customHeight="1">
      <x:c r="A18" s="18" t="str">
        <x:f>IF('空_原材'!H18="","",'空_原材'!I18)</x:f>
      </x:c>
      <x:c r="B18" s="18" t="str">
        <x:f>IF('空_原材'!H18="","",'空_原材'!H18)</x:f>
      </x:c>
      <x:c r="C18" s="18" t="str">
        <x:f>IF('空_原材'!H18="","",'空_原材'!A18)</x:f>
      </x:c>
      <x:c r="D18" s="50" t="str">
        <x:f>IF('空_原材'!H18="","",'空_原材'!G18*'空_原材'!J18)</x:f>
      </x:c>
      <x:c r="E18" s="50" t="str">
        <x:f>IF('空_原材'!H18="","",SUMIFS('空_計算'!$S$6:$S$65,'空_計算'!$G$6:$G$65,A18,'空_計算'!$H$6:$H$65,"加工品"))</x:f>
      </x:c>
      <x:c r="F18" s="50" t="str">
        <x:f>IF('空_原材'!H18="","",SUMIFS('空_計算'!$S$6:$S$65,'空_計算'!$G$6:$G$65,A18,'空_計算'!$H$6:$H$65,"再利用端材"))</x:f>
      </x:c>
      <x:c r="G18" s="50" t="str">
        <x:f>IF('空_原材'!H18="","",SUMIFS('空_計算'!$S$6:$S$65,'空_計算'!$G$6:$G$65,A18,'空_計算'!$H$6:$H$65,"廃棄端材"))</x:f>
      </x:c>
      <x:c r="H18" s="50" t="str">
        <x:f>IF('空_原材'!H18="","",'空_原材'!L18*'空_原材'!M18*'空_原材'!J18)</x:f>
      </x:c>
      <x:c r="I18" s="54" t="str">
        <x:f>IF('空_原材'!H18="","",D18-SUM(E18:H18))</x:f>
      </x:c>
      <x:c r="J18" s="18" t="str">
        <x:f>IF('空_原材'!H18="","",IFERROR(IF(AND(COUNTIF('空_原材'!$H$6:$H$35,'空_原材'!H18)=1,'空_原材'!I18&lt;&gt;"",COUNTIF('空_原材'!$I$6:$I$35,'空_原材'!I18)=1,'空_原材'!A18&lt;&gt;"",'空_原材'!C18&lt;&gt;"",'空_原材'!D18&lt;&gt;"",OR('空_原材'!B18="鋼材",'空_原材'!B18="木材",'空_原材'!B18="建材"),COUNT('空_原材'!E18:'空_原材'!G18)=3,'空_原材'!E18&gt;0,'空_原材'!F18&gt;0,'空_原材'!G18&gt;0,ISNUMBER('空_原材'!J18),'空_原材'!J18=1,COUNT('空_原材'!L18:'空_原材'!M18)=2,'空_原材'!L18&gt;=0,MOD('空_原材'!L18,1)=0,'空_原材'!M18&gt;=0,OR('空_原材'!K18="本",'空_原材'!K18="枚"),'空_原材'!P18&lt;&gt;"",'空_原材'!Q18&lt;&gt;"",'空_原材'!R18="確認済",COUNTIF('空_計算'!$G$6:$G$65,A18)&gt;0,COUNTIFS('空_計算'!$G$6:$G$65,A18,'空_計算'!$R$6:$R$65,"&lt;&gt;入力OK")=0,COUNTIF('空_生成'!$B$6:$B$65,B18)=COUNTIF('空_計算'!$G$6:$G$65,A18),OR('空_原材'!B18&lt;&gt;"鋼材",AND(ISNUMBER('空_原材'!N18),'空_原材'!N18&gt;0,'空_原材'!S18&lt;&gt;""))),"入力OK","要確認"),"要確認"))</x:f>
      </x:c>
      <x:c r="K18" s="18" t="str">
        <x:f>IF('空_原材'!H18="","",IF(J18&lt;&gt;"入力OK","保留",IF(ABS(I18)&lt;='設定'!$B$7,"一致（数量のみ）","差分あり")))</x:f>
      </x:c>
    </x:row>
    <x:row r="19" ht="38" customHeight="1">
      <x:c r="A19" s="4" t="str">
        <x:f>IF('空_原材'!H19="","",'空_原材'!I19)</x:f>
      </x:c>
      <x:c r="B19" s="4" t="str">
        <x:f>IF('空_原材'!H19="","",'空_原材'!H19)</x:f>
      </x:c>
      <x:c r="C19" s="4" t="str">
        <x:f>IF('空_原材'!H19="","",'空_原材'!A19)</x:f>
      </x:c>
      <x:c r="D19" s="51" t="str">
        <x:f>IF('空_原材'!H19="","",'空_原材'!G19*'空_原材'!J19)</x:f>
      </x:c>
      <x:c r="E19" s="51" t="str">
        <x:f>IF('空_原材'!H19="","",SUMIFS('空_計算'!$S$6:$S$65,'空_計算'!$G$6:$G$65,A19,'空_計算'!$H$6:$H$65,"加工品"))</x:f>
      </x:c>
      <x:c r="F19" s="51" t="str">
        <x:f>IF('空_原材'!H19="","",SUMIFS('空_計算'!$S$6:$S$65,'空_計算'!$G$6:$G$65,A19,'空_計算'!$H$6:$H$65,"再利用端材"))</x:f>
      </x:c>
      <x:c r="G19" s="51" t="str">
        <x:f>IF('空_原材'!H19="","",SUMIFS('空_計算'!$S$6:$S$65,'空_計算'!$G$6:$G$65,A19,'空_計算'!$H$6:$H$65,"廃棄端材"))</x:f>
      </x:c>
      <x:c r="H19" s="51" t="str">
        <x:f>IF('空_原材'!H19="","",'空_原材'!L19*'空_原材'!M19*'空_原材'!J19)</x:f>
      </x:c>
      <x:c r="I19" s="55" t="str">
        <x:f>IF('空_原材'!H19="","",D19-SUM(E19:H19))</x:f>
      </x:c>
      <x:c r="J19" s="4" t="str">
        <x:f>IF('空_原材'!H19="","",IFERROR(IF(AND(COUNTIF('空_原材'!$H$6:$H$35,'空_原材'!H19)=1,'空_原材'!I19&lt;&gt;"",COUNTIF('空_原材'!$I$6:$I$35,'空_原材'!I19)=1,'空_原材'!A19&lt;&gt;"",'空_原材'!C19&lt;&gt;"",'空_原材'!D19&lt;&gt;"",OR('空_原材'!B19="鋼材",'空_原材'!B19="木材",'空_原材'!B19="建材"),COUNT('空_原材'!E19:'空_原材'!G19)=3,'空_原材'!E19&gt;0,'空_原材'!F19&gt;0,'空_原材'!G19&gt;0,ISNUMBER('空_原材'!J19),'空_原材'!J19=1,COUNT('空_原材'!L19:'空_原材'!M19)=2,'空_原材'!L19&gt;=0,MOD('空_原材'!L19,1)=0,'空_原材'!M19&gt;=0,OR('空_原材'!K19="本",'空_原材'!K19="枚"),'空_原材'!P19&lt;&gt;"",'空_原材'!Q19&lt;&gt;"",'空_原材'!R19="確認済",COUNTIF('空_計算'!$G$6:$G$65,A19)&gt;0,COUNTIFS('空_計算'!$G$6:$G$65,A19,'空_計算'!$R$6:$R$65,"&lt;&gt;入力OK")=0,COUNTIF('空_生成'!$B$6:$B$65,B19)=COUNTIF('空_計算'!$G$6:$G$65,A19),OR('空_原材'!B19&lt;&gt;"鋼材",AND(ISNUMBER('空_原材'!N19),'空_原材'!N19&gt;0,'空_原材'!S19&lt;&gt;""))),"入力OK","要確認"),"要確認"))</x:f>
      </x:c>
      <x:c r="K19" s="4" t="str">
        <x:f>IF('空_原材'!H19="","",IF(J19&lt;&gt;"入力OK","保留",IF(ABS(I19)&lt;='設定'!$B$7,"一致（数量のみ）","差分あり")))</x:f>
      </x:c>
    </x:row>
    <x:row r="20" ht="38" customHeight="1">
      <x:c r="A20" s="18" t="str">
        <x:f>IF('空_原材'!H20="","",'空_原材'!I20)</x:f>
      </x:c>
      <x:c r="B20" s="18" t="str">
        <x:f>IF('空_原材'!H20="","",'空_原材'!H20)</x:f>
      </x:c>
      <x:c r="C20" s="18" t="str">
        <x:f>IF('空_原材'!H20="","",'空_原材'!A20)</x:f>
      </x:c>
      <x:c r="D20" s="50" t="str">
        <x:f>IF('空_原材'!H20="","",'空_原材'!G20*'空_原材'!J20)</x:f>
      </x:c>
      <x:c r="E20" s="50" t="str">
        <x:f>IF('空_原材'!H20="","",SUMIFS('空_計算'!$S$6:$S$65,'空_計算'!$G$6:$G$65,A20,'空_計算'!$H$6:$H$65,"加工品"))</x:f>
      </x:c>
      <x:c r="F20" s="50" t="str">
        <x:f>IF('空_原材'!H20="","",SUMIFS('空_計算'!$S$6:$S$65,'空_計算'!$G$6:$G$65,A20,'空_計算'!$H$6:$H$65,"再利用端材"))</x:f>
      </x:c>
      <x:c r="G20" s="50" t="str">
        <x:f>IF('空_原材'!H20="","",SUMIFS('空_計算'!$S$6:$S$65,'空_計算'!$G$6:$G$65,A20,'空_計算'!$H$6:$H$65,"廃棄端材"))</x:f>
      </x:c>
      <x:c r="H20" s="50" t="str">
        <x:f>IF('空_原材'!H20="","",'空_原材'!L20*'空_原材'!M20*'空_原材'!J20)</x:f>
      </x:c>
      <x:c r="I20" s="54" t="str">
        <x:f>IF('空_原材'!H20="","",D20-SUM(E20:H20))</x:f>
      </x:c>
      <x:c r="J20" s="18" t="str">
        <x:f>IF('空_原材'!H20="","",IFERROR(IF(AND(COUNTIF('空_原材'!$H$6:$H$35,'空_原材'!H20)=1,'空_原材'!I20&lt;&gt;"",COUNTIF('空_原材'!$I$6:$I$35,'空_原材'!I20)=1,'空_原材'!A20&lt;&gt;"",'空_原材'!C20&lt;&gt;"",'空_原材'!D20&lt;&gt;"",OR('空_原材'!B20="鋼材",'空_原材'!B20="木材",'空_原材'!B20="建材"),COUNT('空_原材'!E20:'空_原材'!G20)=3,'空_原材'!E20&gt;0,'空_原材'!F20&gt;0,'空_原材'!G20&gt;0,ISNUMBER('空_原材'!J20),'空_原材'!J20=1,COUNT('空_原材'!L20:'空_原材'!M20)=2,'空_原材'!L20&gt;=0,MOD('空_原材'!L20,1)=0,'空_原材'!M20&gt;=0,OR('空_原材'!K20="本",'空_原材'!K20="枚"),'空_原材'!P20&lt;&gt;"",'空_原材'!Q20&lt;&gt;"",'空_原材'!R20="確認済",COUNTIF('空_計算'!$G$6:$G$65,A20)&gt;0,COUNTIFS('空_計算'!$G$6:$G$65,A20,'空_計算'!$R$6:$R$65,"&lt;&gt;入力OK")=0,COUNTIF('空_生成'!$B$6:$B$65,B20)=COUNTIF('空_計算'!$G$6:$G$65,A20),OR('空_原材'!B20&lt;&gt;"鋼材",AND(ISNUMBER('空_原材'!N20),'空_原材'!N20&gt;0,'空_原材'!S20&lt;&gt;""))),"入力OK","要確認"),"要確認"))</x:f>
      </x:c>
      <x:c r="K20" s="18" t="str">
        <x:f>IF('空_原材'!H20="","",IF(J20&lt;&gt;"入力OK","保留",IF(ABS(I20)&lt;='設定'!$B$7,"一致（数量のみ）","差分あり")))</x:f>
      </x:c>
    </x:row>
    <x:row r="21" ht="38" customHeight="1">
      <x:c r="A21" s="4" t="str">
        <x:f>IF('空_原材'!H21="","",'空_原材'!I21)</x:f>
      </x:c>
      <x:c r="B21" s="4" t="str">
        <x:f>IF('空_原材'!H21="","",'空_原材'!H21)</x:f>
      </x:c>
      <x:c r="C21" s="4" t="str">
        <x:f>IF('空_原材'!H21="","",'空_原材'!A21)</x:f>
      </x:c>
      <x:c r="D21" s="51" t="str">
        <x:f>IF('空_原材'!H21="","",'空_原材'!G21*'空_原材'!J21)</x:f>
      </x:c>
      <x:c r="E21" s="51" t="str">
        <x:f>IF('空_原材'!H21="","",SUMIFS('空_計算'!$S$6:$S$65,'空_計算'!$G$6:$G$65,A21,'空_計算'!$H$6:$H$65,"加工品"))</x:f>
      </x:c>
      <x:c r="F21" s="51" t="str">
        <x:f>IF('空_原材'!H21="","",SUMIFS('空_計算'!$S$6:$S$65,'空_計算'!$G$6:$G$65,A21,'空_計算'!$H$6:$H$65,"再利用端材"))</x:f>
      </x:c>
      <x:c r="G21" s="51" t="str">
        <x:f>IF('空_原材'!H21="","",SUMIFS('空_計算'!$S$6:$S$65,'空_計算'!$G$6:$G$65,A21,'空_計算'!$H$6:$H$65,"廃棄端材"))</x:f>
      </x:c>
      <x:c r="H21" s="51" t="str">
        <x:f>IF('空_原材'!H21="","",'空_原材'!L21*'空_原材'!M21*'空_原材'!J21)</x:f>
      </x:c>
      <x:c r="I21" s="55" t="str">
        <x:f>IF('空_原材'!H21="","",D21-SUM(E21:H21))</x:f>
      </x:c>
      <x:c r="J21" s="4" t="str">
        <x:f>IF('空_原材'!H21="","",IFERROR(IF(AND(COUNTIF('空_原材'!$H$6:$H$35,'空_原材'!H21)=1,'空_原材'!I21&lt;&gt;"",COUNTIF('空_原材'!$I$6:$I$35,'空_原材'!I21)=1,'空_原材'!A21&lt;&gt;"",'空_原材'!C21&lt;&gt;"",'空_原材'!D21&lt;&gt;"",OR('空_原材'!B21="鋼材",'空_原材'!B21="木材",'空_原材'!B21="建材"),COUNT('空_原材'!E21:'空_原材'!G21)=3,'空_原材'!E21&gt;0,'空_原材'!F21&gt;0,'空_原材'!G21&gt;0,ISNUMBER('空_原材'!J21),'空_原材'!J21=1,COUNT('空_原材'!L21:'空_原材'!M21)=2,'空_原材'!L21&gt;=0,MOD('空_原材'!L21,1)=0,'空_原材'!M21&gt;=0,OR('空_原材'!K21="本",'空_原材'!K21="枚"),'空_原材'!P21&lt;&gt;"",'空_原材'!Q21&lt;&gt;"",'空_原材'!R21="確認済",COUNTIF('空_計算'!$G$6:$G$65,A21)&gt;0,COUNTIFS('空_計算'!$G$6:$G$65,A21,'空_計算'!$R$6:$R$65,"&lt;&gt;入力OK")=0,COUNTIF('空_生成'!$B$6:$B$65,B21)=COUNTIF('空_計算'!$G$6:$G$65,A21),OR('空_原材'!B21&lt;&gt;"鋼材",AND(ISNUMBER('空_原材'!N21),'空_原材'!N21&gt;0,'空_原材'!S21&lt;&gt;""))),"入力OK","要確認"),"要確認"))</x:f>
      </x:c>
      <x:c r="K21" s="4" t="str">
        <x:f>IF('空_原材'!H21="","",IF(J21&lt;&gt;"入力OK","保留",IF(ABS(I21)&lt;='設定'!$B$7,"一致（数量のみ）","差分あり")))</x:f>
      </x:c>
    </x:row>
    <x:row r="22" ht="38" customHeight="1">
      <x:c r="A22" s="18" t="str">
        <x:f>IF('空_原材'!H22="","",'空_原材'!I22)</x:f>
      </x:c>
      <x:c r="B22" s="18" t="str">
        <x:f>IF('空_原材'!H22="","",'空_原材'!H22)</x:f>
      </x:c>
      <x:c r="C22" s="18" t="str">
        <x:f>IF('空_原材'!H22="","",'空_原材'!A22)</x:f>
      </x:c>
      <x:c r="D22" s="50" t="str">
        <x:f>IF('空_原材'!H22="","",'空_原材'!G22*'空_原材'!J22)</x:f>
      </x:c>
      <x:c r="E22" s="50" t="str">
        <x:f>IF('空_原材'!H22="","",SUMIFS('空_計算'!$S$6:$S$65,'空_計算'!$G$6:$G$65,A22,'空_計算'!$H$6:$H$65,"加工品"))</x:f>
      </x:c>
      <x:c r="F22" s="50" t="str">
        <x:f>IF('空_原材'!H22="","",SUMIFS('空_計算'!$S$6:$S$65,'空_計算'!$G$6:$G$65,A22,'空_計算'!$H$6:$H$65,"再利用端材"))</x:f>
      </x:c>
      <x:c r="G22" s="50" t="str">
        <x:f>IF('空_原材'!H22="","",SUMIFS('空_計算'!$S$6:$S$65,'空_計算'!$G$6:$G$65,A22,'空_計算'!$H$6:$H$65,"廃棄端材"))</x:f>
      </x:c>
      <x:c r="H22" s="50" t="str">
        <x:f>IF('空_原材'!H22="","",'空_原材'!L22*'空_原材'!M22*'空_原材'!J22)</x:f>
      </x:c>
      <x:c r="I22" s="54" t="str">
        <x:f>IF('空_原材'!H22="","",D22-SUM(E22:H22))</x:f>
      </x:c>
      <x:c r="J22" s="18" t="str">
        <x:f>IF('空_原材'!H22="","",IFERROR(IF(AND(COUNTIF('空_原材'!$H$6:$H$35,'空_原材'!H22)=1,'空_原材'!I22&lt;&gt;"",COUNTIF('空_原材'!$I$6:$I$35,'空_原材'!I22)=1,'空_原材'!A22&lt;&gt;"",'空_原材'!C22&lt;&gt;"",'空_原材'!D22&lt;&gt;"",OR('空_原材'!B22="鋼材",'空_原材'!B22="木材",'空_原材'!B22="建材"),COUNT('空_原材'!E22:'空_原材'!G22)=3,'空_原材'!E22&gt;0,'空_原材'!F22&gt;0,'空_原材'!G22&gt;0,ISNUMBER('空_原材'!J22),'空_原材'!J22=1,COUNT('空_原材'!L22:'空_原材'!M22)=2,'空_原材'!L22&gt;=0,MOD('空_原材'!L22,1)=0,'空_原材'!M22&gt;=0,OR('空_原材'!K22="本",'空_原材'!K22="枚"),'空_原材'!P22&lt;&gt;"",'空_原材'!Q22&lt;&gt;"",'空_原材'!R22="確認済",COUNTIF('空_計算'!$G$6:$G$65,A22)&gt;0,COUNTIFS('空_計算'!$G$6:$G$65,A22,'空_計算'!$R$6:$R$65,"&lt;&gt;入力OK")=0,COUNTIF('空_生成'!$B$6:$B$65,B22)=COUNTIF('空_計算'!$G$6:$G$65,A22),OR('空_原材'!B22&lt;&gt;"鋼材",AND(ISNUMBER('空_原材'!N22),'空_原材'!N22&gt;0,'空_原材'!S22&lt;&gt;""))),"入力OK","要確認"),"要確認"))</x:f>
      </x:c>
      <x:c r="K22" s="18" t="str">
        <x:f>IF('空_原材'!H22="","",IF(J22&lt;&gt;"入力OK","保留",IF(ABS(I22)&lt;='設定'!$B$7,"一致（数量のみ）","差分あり")))</x:f>
      </x:c>
    </x:row>
    <x:row r="23" ht="38" customHeight="1">
      <x:c r="A23" s="4" t="str">
        <x:f>IF('空_原材'!H23="","",'空_原材'!I23)</x:f>
      </x:c>
      <x:c r="B23" s="4" t="str">
        <x:f>IF('空_原材'!H23="","",'空_原材'!H23)</x:f>
      </x:c>
      <x:c r="C23" s="4" t="str">
        <x:f>IF('空_原材'!H23="","",'空_原材'!A23)</x:f>
      </x:c>
      <x:c r="D23" s="51" t="str">
        <x:f>IF('空_原材'!H23="","",'空_原材'!G23*'空_原材'!J23)</x:f>
      </x:c>
      <x:c r="E23" s="51" t="str">
        <x:f>IF('空_原材'!H23="","",SUMIFS('空_計算'!$S$6:$S$65,'空_計算'!$G$6:$G$65,A23,'空_計算'!$H$6:$H$65,"加工品"))</x:f>
      </x:c>
      <x:c r="F23" s="51" t="str">
        <x:f>IF('空_原材'!H23="","",SUMIFS('空_計算'!$S$6:$S$65,'空_計算'!$G$6:$G$65,A23,'空_計算'!$H$6:$H$65,"再利用端材"))</x:f>
      </x:c>
      <x:c r="G23" s="51" t="str">
        <x:f>IF('空_原材'!H23="","",SUMIFS('空_計算'!$S$6:$S$65,'空_計算'!$G$6:$G$65,A23,'空_計算'!$H$6:$H$65,"廃棄端材"))</x:f>
      </x:c>
      <x:c r="H23" s="51" t="str">
        <x:f>IF('空_原材'!H23="","",'空_原材'!L23*'空_原材'!M23*'空_原材'!J23)</x:f>
      </x:c>
      <x:c r="I23" s="55" t="str">
        <x:f>IF('空_原材'!H23="","",D23-SUM(E23:H23))</x:f>
      </x:c>
      <x:c r="J23" s="4" t="str">
        <x:f>IF('空_原材'!H23="","",IFERROR(IF(AND(COUNTIF('空_原材'!$H$6:$H$35,'空_原材'!H23)=1,'空_原材'!I23&lt;&gt;"",COUNTIF('空_原材'!$I$6:$I$35,'空_原材'!I23)=1,'空_原材'!A23&lt;&gt;"",'空_原材'!C23&lt;&gt;"",'空_原材'!D23&lt;&gt;"",OR('空_原材'!B23="鋼材",'空_原材'!B23="木材",'空_原材'!B23="建材"),COUNT('空_原材'!E23:'空_原材'!G23)=3,'空_原材'!E23&gt;0,'空_原材'!F23&gt;0,'空_原材'!G23&gt;0,ISNUMBER('空_原材'!J23),'空_原材'!J23=1,COUNT('空_原材'!L23:'空_原材'!M23)=2,'空_原材'!L23&gt;=0,MOD('空_原材'!L23,1)=0,'空_原材'!M23&gt;=0,OR('空_原材'!K23="本",'空_原材'!K23="枚"),'空_原材'!P23&lt;&gt;"",'空_原材'!Q23&lt;&gt;"",'空_原材'!R23="確認済",COUNTIF('空_計算'!$G$6:$G$65,A23)&gt;0,COUNTIFS('空_計算'!$G$6:$G$65,A23,'空_計算'!$R$6:$R$65,"&lt;&gt;入力OK")=0,COUNTIF('空_生成'!$B$6:$B$65,B23)=COUNTIF('空_計算'!$G$6:$G$65,A23),OR('空_原材'!B23&lt;&gt;"鋼材",AND(ISNUMBER('空_原材'!N23),'空_原材'!N23&gt;0,'空_原材'!S23&lt;&gt;""))),"入力OK","要確認"),"要確認"))</x:f>
      </x:c>
      <x:c r="K23" s="4" t="str">
        <x:f>IF('空_原材'!H23="","",IF(J23&lt;&gt;"入力OK","保留",IF(ABS(I23)&lt;='設定'!$B$7,"一致（数量のみ）","差分あり")))</x:f>
      </x:c>
    </x:row>
    <x:row r="24" ht="38" customHeight="1">
      <x:c r="A24" s="18" t="str">
        <x:f>IF('空_原材'!H24="","",'空_原材'!I24)</x:f>
      </x:c>
      <x:c r="B24" s="18" t="str">
        <x:f>IF('空_原材'!H24="","",'空_原材'!H24)</x:f>
      </x:c>
      <x:c r="C24" s="18" t="str">
        <x:f>IF('空_原材'!H24="","",'空_原材'!A24)</x:f>
      </x:c>
      <x:c r="D24" s="50" t="str">
        <x:f>IF('空_原材'!H24="","",'空_原材'!G24*'空_原材'!J24)</x:f>
      </x:c>
      <x:c r="E24" s="50" t="str">
        <x:f>IF('空_原材'!H24="","",SUMIFS('空_計算'!$S$6:$S$65,'空_計算'!$G$6:$G$65,A24,'空_計算'!$H$6:$H$65,"加工品"))</x:f>
      </x:c>
      <x:c r="F24" s="50" t="str">
        <x:f>IF('空_原材'!H24="","",SUMIFS('空_計算'!$S$6:$S$65,'空_計算'!$G$6:$G$65,A24,'空_計算'!$H$6:$H$65,"再利用端材"))</x:f>
      </x:c>
      <x:c r="G24" s="50" t="str">
        <x:f>IF('空_原材'!H24="","",SUMIFS('空_計算'!$S$6:$S$65,'空_計算'!$G$6:$G$65,A24,'空_計算'!$H$6:$H$65,"廃棄端材"))</x:f>
      </x:c>
      <x:c r="H24" s="50" t="str">
        <x:f>IF('空_原材'!H24="","",'空_原材'!L24*'空_原材'!M24*'空_原材'!J24)</x:f>
      </x:c>
      <x:c r="I24" s="54" t="str">
        <x:f>IF('空_原材'!H24="","",D24-SUM(E24:H24))</x:f>
      </x:c>
      <x:c r="J24" s="18" t="str">
        <x:f>IF('空_原材'!H24="","",IFERROR(IF(AND(COUNTIF('空_原材'!$H$6:$H$35,'空_原材'!H24)=1,'空_原材'!I24&lt;&gt;"",COUNTIF('空_原材'!$I$6:$I$35,'空_原材'!I24)=1,'空_原材'!A24&lt;&gt;"",'空_原材'!C24&lt;&gt;"",'空_原材'!D24&lt;&gt;"",OR('空_原材'!B24="鋼材",'空_原材'!B24="木材",'空_原材'!B24="建材"),COUNT('空_原材'!E24:'空_原材'!G24)=3,'空_原材'!E24&gt;0,'空_原材'!F24&gt;0,'空_原材'!G24&gt;0,ISNUMBER('空_原材'!J24),'空_原材'!J24=1,COUNT('空_原材'!L24:'空_原材'!M24)=2,'空_原材'!L24&gt;=0,MOD('空_原材'!L24,1)=0,'空_原材'!M24&gt;=0,OR('空_原材'!K24="本",'空_原材'!K24="枚"),'空_原材'!P24&lt;&gt;"",'空_原材'!Q24&lt;&gt;"",'空_原材'!R24="確認済",COUNTIF('空_計算'!$G$6:$G$65,A24)&gt;0,COUNTIFS('空_計算'!$G$6:$G$65,A24,'空_計算'!$R$6:$R$65,"&lt;&gt;入力OK")=0,COUNTIF('空_生成'!$B$6:$B$65,B24)=COUNTIF('空_計算'!$G$6:$G$65,A24),OR('空_原材'!B24&lt;&gt;"鋼材",AND(ISNUMBER('空_原材'!N24),'空_原材'!N24&gt;0,'空_原材'!S24&lt;&gt;""))),"入力OK","要確認"),"要確認"))</x:f>
      </x:c>
      <x:c r="K24" s="18" t="str">
        <x:f>IF('空_原材'!H24="","",IF(J24&lt;&gt;"入力OK","保留",IF(ABS(I24)&lt;='設定'!$B$7,"一致（数量のみ）","差分あり")))</x:f>
      </x:c>
    </x:row>
    <x:row r="25" ht="38" customHeight="1">
      <x:c r="A25" s="4" t="str">
        <x:f>IF('空_原材'!H25="","",'空_原材'!I25)</x:f>
      </x:c>
      <x:c r="B25" s="4" t="str">
        <x:f>IF('空_原材'!H25="","",'空_原材'!H25)</x:f>
      </x:c>
      <x:c r="C25" s="4" t="str">
        <x:f>IF('空_原材'!H25="","",'空_原材'!A25)</x:f>
      </x:c>
      <x:c r="D25" s="51" t="str">
        <x:f>IF('空_原材'!H25="","",'空_原材'!G25*'空_原材'!J25)</x:f>
      </x:c>
      <x:c r="E25" s="51" t="str">
        <x:f>IF('空_原材'!H25="","",SUMIFS('空_計算'!$S$6:$S$65,'空_計算'!$G$6:$G$65,A25,'空_計算'!$H$6:$H$65,"加工品"))</x:f>
      </x:c>
      <x:c r="F25" s="51" t="str">
        <x:f>IF('空_原材'!H25="","",SUMIFS('空_計算'!$S$6:$S$65,'空_計算'!$G$6:$G$65,A25,'空_計算'!$H$6:$H$65,"再利用端材"))</x:f>
      </x:c>
      <x:c r="G25" s="51" t="str">
        <x:f>IF('空_原材'!H25="","",SUMIFS('空_計算'!$S$6:$S$65,'空_計算'!$G$6:$G$65,A25,'空_計算'!$H$6:$H$65,"廃棄端材"))</x:f>
      </x:c>
      <x:c r="H25" s="51" t="str">
        <x:f>IF('空_原材'!H25="","",'空_原材'!L25*'空_原材'!M25*'空_原材'!J25)</x:f>
      </x:c>
      <x:c r="I25" s="55" t="str">
        <x:f>IF('空_原材'!H25="","",D25-SUM(E25:H25))</x:f>
      </x:c>
      <x:c r="J25" s="4" t="str">
        <x:f>IF('空_原材'!H25="","",IFERROR(IF(AND(COUNTIF('空_原材'!$H$6:$H$35,'空_原材'!H25)=1,'空_原材'!I25&lt;&gt;"",COUNTIF('空_原材'!$I$6:$I$35,'空_原材'!I25)=1,'空_原材'!A25&lt;&gt;"",'空_原材'!C25&lt;&gt;"",'空_原材'!D25&lt;&gt;"",OR('空_原材'!B25="鋼材",'空_原材'!B25="木材",'空_原材'!B25="建材"),COUNT('空_原材'!E25:'空_原材'!G25)=3,'空_原材'!E25&gt;0,'空_原材'!F25&gt;0,'空_原材'!G25&gt;0,ISNUMBER('空_原材'!J25),'空_原材'!J25=1,COUNT('空_原材'!L25:'空_原材'!M25)=2,'空_原材'!L25&gt;=0,MOD('空_原材'!L25,1)=0,'空_原材'!M25&gt;=0,OR('空_原材'!K25="本",'空_原材'!K25="枚"),'空_原材'!P25&lt;&gt;"",'空_原材'!Q25&lt;&gt;"",'空_原材'!R25="確認済",COUNTIF('空_計算'!$G$6:$G$65,A25)&gt;0,COUNTIFS('空_計算'!$G$6:$G$65,A25,'空_計算'!$R$6:$R$65,"&lt;&gt;入力OK")=0,COUNTIF('空_生成'!$B$6:$B$65,B25)=COUNTIF('空_計算'!$G$6:$G$65,A25),OR('空_原材'!B25&lt;&gt;"鋼材",AND(ISNUMBER('空_原材'!N25),'空_原材'!N25&gt;0,'空_原材'!S25&lt;&gt;""))),"入力OK","要確認"),"要確認"))</x:f>
      </x:c>
      <x:c r="K25" s="4" t="str">
        <x:f>IF('空_原材'!H25="","",IF(J25&lt;&gt;"入力OK","保留",IF(ABS(I25)&lt;='設定'!$B$7,"一致（数量のみ）","差分あり")))</x:f>
      </x:c>
    </x:row>
    <x:row r="26" ht="38" customHeight="1">
      <x:c r="A26" s="18" t="str">
        <x:f>IF('空_原材'!H26="","",'空_原材'!I26)</x:f>
      </x:c>
      <x:c r="B26" s="18" t="str">
        <x:f>IF('空_原材'!H26="","",'空_原材'!H26)</x:f>
      </x:c>
      <x:c r="C26" s="18" t="str">
        <x:f>IF('空_原材'!H26="","",'空_原材'!A26)</x:f>
      </x:c>
      <x:c r="D26" s="50" t="str">
        <x:f>IF('空_原材'!H26="","",'空_原材'!G26*'空_原材'!J26)</x:f>
      </x:c>
      <x:c r="E26" s="50" t="str">
        <x:f>IF('空_原材'!H26="","",SUMIFS('空_計算'!$S$6:$S$65,'空_計算'!$G$6:$G$65,A26,'空_計算'!$H$6:$H$65,"加工品"))</x:f>
      </x:c>
      <x:c r="F26" s="50" t="str">
        <x:f>IF('空_原材'!H26="","",SUMIFS('空_計算'!$S$6:$S$65,'空_計算'!$G$6:$G$65,A26,'空_計算'!$H$6:$H$65,"再利用端材"))</x:f>
      </x:c>
      <x:c r="G26" s="50" t="str">
        <x:f>IF('空_原材'!H26="","",SUMIFS('空_計算'!$S$6:$S$65,'空_計算'!$G$6:$G$65,A26,'空_計算'!$H$6:$H$65,"廃棄端材"))</x:f>
      </x:c>
      <x:c r="H26" s="50" t="str">
        <x:f>IF('空_原材'!H26="","",'空_原材'!L26*'空_原材'!M26*'空_原材'!J26)</x:f>
      </x:c>
      <x:c r="I26" s="54" t="str">
        <x:f>IF('空_原材'!H26="","",D26-SUM(E26:H26))</x:f>
      </x:c>
      <x:c r="J26" s="18" t="str">
        <x:f>IF('空_原材'!H26="","",IFERROR(IF(AND(COUNTIF('空_原材'!$H$6:$H$35,'空_原材'!H26)=1,'空_原材'!I26&lt;&gt;"",COUNTIF('空_原材'!$I$6:$I$35,'空_原材'!I26)=1,'空_原材'!A26&lt;&gt;"",'空_原材'!C26&lt;&gt;"",'空_原材'!D26&lt;&gt;"",OR('空_原材'!B26="鋼材",'空_原材'!B26="木材",'空_原材'!B26="建材"),COUNT('空_原材'!E26:'空_原材'!G26)=3,'空_原材'!E26&gt;0,'空_原材'!F26&gt;0,'空_原材'!G26&gt;0,ISNUMBER('空_原材'!J26),'空_原材'!J26=1,COUNT('空_原材'!L26:'空_原材'!M26)=2,'空_原材'!L26&gt;=0,MOD('空_原材'!L26,1)=0,'空_原材'!M26&gt;=0,OR('空_原材'!K26="本",'空_原材'!K26="枚"),'空_原材'!P26&lt;&gt;"",'空_原材'!Q26&lt;&gt;"",'空_原材'!R26="確認済",COUNTIF('空_計算'!$G$6:$G$65,A26)&gt;0,COUNTIFS('空_計算'!$G$6:$G$65,A26,'空_計算'!$R$6:$R$65,"&lt;&gt;入力OK")=0,COUNTIF('空_生成'!$B$6:$B$65,B26)=COUNTIF('空_計算'!$G$6:$G$65,A26),OR('空_原材'!B26&lt;&gt;"鋼材",AND(ISNUMBER('空_原材'!N26),'空_原材'!N26&gt;0,'空_原材'!S26&lt;&gt;""))),"入力OK","要確認"),"要確認"))</x:f>
      </x:c>
      <x:c r="K26" s="18" t="str">
        <x:f>IF('空_原材'!H26="","",IF(J26&lt;&gt;"入力OK","保留",IF(ABS(I26)&lt;='設定'!$B$7,"一致（数量のみ）","差分あり")))</x:f>
      </x:c>
    </x:row>
    <x:row r="27" ht="38" customHeight="1">
      <x:c r="A27" s="4" t="str">
        <x:f>IF('空_原材'!H27="","",'空_原材'!I27)</x:f>
      </x:c>
      <x:c r="B27" s="4" t="str">
        <x:f>IF('空_原材'!H27="","",'空_原材'!H27)</x:f>
      </x:c>
      <x:c r="C27" s="4" t="str">
        <x:f>IF('空_原材'!H27="","",'空_原材'!A27)</x:f>
      </x:c>
      <x:c r="D27" s="51" t="str">
        <x:f>IF('空_原材'!H27="","",'空_原材'!G27*'空_原材'!J27)</x:f>
      </x:c>
      <x:c r="E27" s="51" t="str">
        <x:f>IF('空_原材'!H27="","",SUMIFS('空_計算'!$S$6:$S$65,'空_計算'!$G$6:$G$65,A27,'空_計算'!$H$6:$H$65,"加工品"))</x:f>
      </x:c>
      <x:c r="F27" s="51" t="str">
        <x:f>IF('空_原材'!H27="","",SUMIFS('空_計算'!$S$6:$S$65,'空_計算'!$G$6:$G$65,A27,'空_計算'!$H$6:$H$65,"再利用端材"))</x:f>
      </x:c>
      <x:c r="G27" s="51" t="str">
        <x:f>IF('空_原材'!H27="","",SUMIFS('空_計算'!$S$6:$S$65,'空_計算'!$G$6:$G$65,A27,'空_計算'!$H$6:$H$65,"廃棄端材"))</x:f>
      </x:c>
      <x:c r="H27" s="51" t="str">
        <x:f>IF('空_原材'!H27="","",'空_原材'!L27*'空_原材'!M27*'空_原材'!J27)</x:f>
      </x:c>
      <x:c r="I27" s="55" t="str">
        <x:f>IF('空_原材'!H27="","",D27-SUM(E27:H27))</x:f>
      </x:c>
      <x:c r="J27" s="4" t="str">
        <x:f>IF('空_原材'!H27="","",IFERROR(IF(AND(COUNTIF('空_原材'!$H$6:$H$35,'空_原材'!H27)=1,'空_原材'!I27&lt;&gt;"",COUNTIF('空_原材'!$I$6:$I$35,'空_原材'!I27)=1,'空_原材'!A27&lt;&gt;"",'空_原材'!C27&lt;&gt;"",'空_原材'!D27&lt;&gt;"",OR('空_原材'!B27="鋼材",'空_原材'!B27="木材",'空_原材'!B27="建材"),COUNT('空_原材'!E27:'空_原材'!G27)=3,'空_原材'!E27&gt;0,'空_原材'!F27&gt;0,'空_原材'!G27&gt;0,ISNUMBER('空_原材'!J27),'空_原材'!J27=1,COUNT('空_原材'!L27:'空_原材'!M27)=2,'空_原材'!L27&gt;=0,MOD('空_原材'!L27,1)=0,'空_原材'!M27&gt;=0,OR('空_原材'!K27="本",'空_原材'!K27="枚"),'空_原材'!P27&lt;&gt;"",'空_原材'!Q27&lt;&gt;"",'空_原材'!R27="確認済",COUNTIF('空_計算'!$G$6:$G$65,A27)&gt;0,COUNTIFS('空_計算'!$G$6:$G$65,A27,'空_計算'!$R$6:$R$65,"&lt;&gt;入力OK")=0,COUNTIF('空_生成'!$B$6:$B$65,B27)=COUNTIF('空_計算'!$G$6:$G$65,A27),OR('空_原材'!B27&lt;&gt;"鋼材",AND(ISNUMBER('空_原材'!N27),'空_原材'!N27&gt;0,'空_原材'!S27&lt;&gt;""))),"入力OK","要確認"),"要確認"))</x:f>
      </x:c>
      <x:c r="K27" s="4" t="str">
        <x:f>IF('空_原材'!H27="","",IF(J27&lt;&gt;"入力OK","保留",IF(ABS(I27)&lt;='設定'!$B$7,"一致（数量のみ）","差分あり")))</x:f>
      </x:c>
    </x:row>
    <x:row r="28" ht="38" customHeight="1">
      <x:c r="A28" s="18" t="str">
        <x:f>IF('空_原材'!H28="","",'空_原材'!I28)</x:f>
      </x:c>
      <x:c r="B28" s="18" t="str">
        <x:f>IF('空_原材'!H28="","",'空_原材'!H28)</x:f>
      </x:c>
      <x:c r="C28" s="18" t="str">
        <x:f>IF('空_原材'!H28="","",'空_原材'!A28)</x:f>
      </x:c>
      <x:c r="D28" s="50" t="str">
        <x:f>IF('空_原材'!H28="","",'空_原材'!G28*'空_原材'!J28)</x:f>
      </x:c>
      <x:c r="E28" s="50" t="str">
        <x:f>IF('空_原材'!H28="","",SUMIFS('空_計算'!$S$6:$S$65,'空_計算'!$G$6:$G$65,A28,'空_計算'!$H$6:$H$65,"加工品"))</x:f>
      </x:c>
      <x:c r="F28" s="50" t="str">
        <x:f>IF('空_原材'!H28="","",SUMIFS('空_計算'!$S$6:$S$65,'空_計算'!$G$6:$G$65,A28,'空_計算'!$H$6:$H$65,"再利用端材"))</x:f>
      </x:c>
      <x:c r="G28" s="50" t="str">
        <x:f>IF('空_原材'!H28="","",SUMIFS('空_計算'!$S$6:$S$65,'空_計算'!$G$6:$G$65,A28,'空_計算'!$H$6:$H$65,"廃棄端材"))</x:f>
      </x:c>
      <x:c r="H28" s="50" t="str">
        <x:f>IF('空_原材'!H28="","",'空_原材'!L28*'空_原材'!M28*'空_原材'!J28)</x:f>
      </x:c>
      <x:c r="I28" s="54" t="str">
        <x:f>IF('空_原材'!H28="","",D28-SUM(E28:H28))</x:f>
      </x:c>
      <x:c r="J28" s="18" t="str">
        <x:f>IF('空_原材'!H28="","",IFERROR(IF(AND(COUNTIF('空_原材'!$H$6:$H$35,'空_原材'!H28)=1,'空_原材'!I28&lt;&gt;"",COUNTIF('空_原材'!$I$6:$I$35,'空_原材'!I28)=1,'空_原材'!A28&lt;&gt;"",'空_原材'!C28&lt;&gt;"",'空_原材'!D28&lt;&gt;"",OR('空_原材'!B28="鋼材",'空_原材'!B28="木材",'空_原材'!B28="建材"),COUNT('空_原材'!E28:'空_原材'!G28)=3,'空_原材'!E28&gt;0,'空_原材'!F28&gt;0,'空_原材'!G28&gt;0,ISNUMBER('空_原材'!J28),'空_原材'!J28=1,COUNT('空_原材'!L28:'空_原材'!M28)=2,'空_原材'!L28&gt;=0,MOD('空_原材'!L28,1)=0,'空_原材'!M28&gt;=0,OR('空_原材'!K28="本",'空_原材'!K28="枚"),'空_原材'!P28&lt;&gt;"",'空_原材'!Q28&lt;&gt;"",'空_原材'!R28="確認済",COUNTIF('空_計算'!$G$6:$G$65,A28)&gt;0,COUNTIFS('空_計算'!$G$6:$G$65,A28,'空_計算'!$R$6:$R$65,"&lt;&gt;入力OK")=0,COUNTIF('空_生成'!$B$6:$B$65,B28)=COUNTIF('空_計算'!$G$6:$G$65,A28),OR('空_原材'!B28&lt;&gt;"鋼材",AND(ISNUMBER('空_原材'!N28),'空_原材'!N28&gt;0,'空_原材'!S28&lt;&gt;""))),"入力OK","要確認"),"要確認"))</x:f>
      </x:c>
      <x:c r="K28" s="18" t="str">
        <x:f>IF('空_原材'!H28="","",IF(J28&lt;&gt;"入力OK","保留",IF(ABS(I28)&lt;='設定'!$B$7,"一致（数量のみ）","差分あり")))</x:f>
      </x:c>
    </x:row>
    <x:row r="29" ht="38" customHeight="1">
      <x:c r="A29" s="4" t="str">
        <x:f>IF('空_原材'!H29="","",'空_原材'!I29)</x:f>
      </x:c>
      <x:c r="B29" s="4" t="str">
        <x:f>IF('空_原材'!H29="","",'空_原材'!H29)</x:f>
      </x:c>
      <x:c r="C29" s="4" t="str">
        <x:f>IF('空_原材'!H29="","",'空_原材'!A29)</x:f>
      </x:c>
      <x:c r="D29" s="51" t="str">
        <x:f>IF('空_原材'!H29="","",'空_原材'!G29*'空_原材'!J29)</x:f>
      </x:c>
      <x:c r="E29" s="51" t="str">
        <x:f>IF('空_原材'!H29="","",SUMIFS('空_計算'!$S$6:$S$65,'空_計算'!$G$6:$G$65,A29,'空_計算'!$H$6:$H$65,"加工品"))</x:f>
      </x:c>
      <x:c r="F29" s="51" t="str">
        <x:f>IF('空_原材'!H29="","",SUMIFS('空_計算'!$S$6:$S$65,'空_計算'!$G$6:$G$65,A29,'空_計算'!$H$6:$H$65,"再利用端材"))</x:f>
      </x:c>
      <x:c r="G29" s="51" t="str">
        <x:f>IF('空_原材'!H29="","",SUMIFS('空_計算'!$S$6:$S$65,'空_計算'!$G$6:$G$65,A29,'空_計算'!$H$6:$H$65,"廃棄端材"))</x:f>
      </x:c>
      <x:c r="H29" s="51" t="str">
        <x:f>IF('空_原材'!H29="","",'空_原材'!L29*'空_原材'!M29*'空_原材'!J29)</x:f>
      </x:c>
      <x:c r="I29" s="55" t="str">
        <x:f>IF('空_原材'!H29="","",D29-SUM(E29:H29))</x:f>
      </x:c>
      <x:c r="J29" s="4" t="str">
        <x:f>IF('空_原材'!H29="","",IFERROR(IF(AND(COUNTIF('空_原材'!$H$6:$H$35,'空_原材'!H29)=1,'空_原材'!I29&lt;&gt;"",COUNTIF('空_原材'!$I$6:$I$35,'空_原材'!I29)=1,'空_原材'!A29&lt;&gt;"",'空_原材'!C29&lt;&gt;"",'空_原材'!D29&lt;&gt;"",OR('空_原材'!B29="鋼材",'空_原材'!B29="木材",'空_原材'!B29="建材"),COUNT('空_原材'!E29:'空_原材'!G29)=3,'空_原材'!E29&gt;0,'空_原材'!F29&gt;0,'空_原材'!G29&gt;0,ISNUMBER('空_原材'!J29),'空_原材'!J29=1,COUNT('空_原材'!L29:'空_原材'!M29)=2,'空_原材'!L29&gt;=0,MOD('空_原材'!L29,1)=0,'空_原材'!M29&gt;=0,OR('空_原材'!K29="本",'空_原材'!K29="枚"),'空_原材'!P29&lt;&gt;"",'空_原材'!Q29&lt;&gt;"",'空_原材'!R29="確認済",COUNTIF('空_計算'!$G$6:$G$65,A29)&gt;0,COUNTIFS('空_計算'!$G$6:$G$65,A29,'空_計算'!$R$6:$R$65,"&lt;&gt;入力OK")=0,COUNTIF('空_生成'!$B$6:$B$65,B29)=COUNTIF('空_計算'!$G$6:$G$65,A29),OR('空_原材'!B29&lt;&gt;"鋼材",AND(ISNUMBER('空_原材'!N29),'空_原材'!N29&gt;0,'空_原材'!S29&lt;&gt;""))),"入力OK","要確認"),"要確認"))</x:f>
      </x:c>
      <x:c r="K29" s="4" t="str">
        <x:f>IF('空_原材'!H29="","",IF(J29&lt;&gt;"入力OK","保留",IF(ABS(I29)&lt;='設定'!$B$7,"一致（数量のみ）","差分あり")))</x:f>
      </x:c>
    </x:row>
    <x:row r="30" ht="38" customHeight="1">
      <x:c r="A30" s="18" t="str">
        <x:f>IF('空_原材'!H30="","",'空_原材'!I30)</x:f>
      </x:c>
      <x:c r="B30" s="18" t="str">
        <x:f>IF('空_原材'!H30="","",'空_原材'!H30)</x:f>
      </x:c>
      <x:c r="C30" s="18" t="str">
        <x:f>IF('空_原材'!H30="","",'空_原材'!A30)</x:f>
      </x:c>
      <x:c r="D30" s="50" t="str">
        <x:f>IF('空_原材'!H30="","",'空_原材'!G30*'空_原材'!J30)</x:f>
      </x:c>
      <x:c r="E30" s="50" t="str">
        <x:f>IF('空_原材'!H30="","",SUMIFS('空_計算'!$S$6:$S$65,'空_計算'!$G$6:$G$65,A30,'空_計算'!$H$6:$H$65,"加工品"))</x:f>
      </x:c>
      <x:c r="F30" s="50" t="str">
        <x:f>IF('空_原材'!H30="","",SUMIFS('空_計算'!$S$6:$S$65,'空_計算'!$G$6:$G$65,A30,'空_計算'!$H$6:$H$65,"再利用端材"))</x:f>
      </x:c>
      <x:c r="G30" s="50" t="str">
        <x:f>IF('空_原材'!H30="","",SUMIFS('空_計算'!$S$6:$S$65,'空_計算'!$G$6:$G$65,A30,'空_計算'!$H$6:$H$65,"廃棄端材"))</x:f>
      </x:c>
      <x:c r="H30" s="50" t="str">
        <x:f>IF('空_原材'!H30="","",'空_原材'!L30*'空_原材'!M30*'空_原材'!J30)</x:f>
      </x:c>
      <x:c r="I30" s="54" t="str">
        <x:f>IF('空_原材'!H30="","",D30-SUM(E30:H30))</x:f>
      </x:c>
      <x:c r="J30" s="18" t="str">
        <x:f>IF('空_原材'!H30="","",IFERROR(IF(AND(COUNTIF('空_原材'!$H$6:$H$35,'空_原材'!H30)=1,'空_原材'!I30&lt;&gt;"",COUNTIF('空_原材'!$I$6:$I$35,'空_原材'!I30)=1,'空_原材'!A30&lt;&gt;"",'空_原材'!C30&lt;&gt;"",'空_原材'!D30&lt;&gt;"",OR('空_原材'!B30="鋼材",'空_原材'!B30="木材",'空_原材'!B30="建材"),COUNT('空_原材'!E30:'空_原材'!G30)=3,'空_原材'!E30&gt;0,'空_原材'!F30&gt;0,'空_原材'!G30&gt;0,ISNUMBER('空_原材'!J30),'空_原材'!J30=1,COUNT('空_原材'!L30:'空_原材'!M30)=2,'空_原材'!L30&gt;=0,MOD('空_原材'!L30,1)=0,'空_原材'!M30&gt;=0,OR('空_原材'!K30="本",'空_原材'!K30="枚"),'空_原材'!P30&lt;&gt;"",'空_原材'!Q30&lt;&gt;"",'空_原材'!R30="確認済",COUNTIF('空_計算'!$G$6:$G$65,A30)&gt;0,COUNTIFS('空_計算'!$G$6:$G$65,A30,'空_計算'!$R$6:$R$65,"&lt;&gt;入力OK")=0,COUNTIF('空_生成'!$B$6:$B$65,B30)=COUNTIF('空_計算'!$G$6:$G$65,A30),OR('空_原材'!B30&lt;&gt;"鋼材",AND(ISNUMBER('空_原材'!N30),'空_原材'!N30&gt;0,'空_原材'!S30&lt;&gt;""))),"入力OK","要確認"),"要確認"))</x:f>
      </x:c>
      <x:c r="K30" s="18" t="str">
        <x:f>IF('空_原材'!H30="","",IF(J30&lt;&gt;"入力OK","保留",IF(ABS(I30)&lt;='設定'!$B$7,"一致（数量のみ）","差分あり")))</x:f>
      </x:c>
    </x:row>
    <x:row r="31" ht="38" customHeight="1">
      <x:c r="A31" s="4" t="str">
        <x:f>IF('空_原材'!H31="","",'空_原材'!I31)</x:f>
      </x:c>
      <x:c r="B31" s="4" t="str">
        <x:f>IF('空_原材'!H31="","",'空_原材'!H31)</x:f>
      </x:c>
      <x:c r="C31" s="4" t="str">
        <x:f>IF('空_原材'!H31="","",'空_原材'!A31)</x:f>
      </x:c>
      <x:c r="D31" s="51" t="str">
        <x:f>IF('空_原材'!H31="","",'空_原材'!G31*'空_原材'!J31)</x:f>
      </x:c>
      <x:c r="E31" s="51" t="str">
        <x:f>IF('空_原材'!H31="","",SUMIFS('空_計算'!$S$6:$S$65,'空_計算'!$G$6:$G$65,A31,'空_計算'!$H$6:$H$65,"加工品"))</x:f>
      </x:c>
      <x:c r="F31" s="51" t="str">
        <x:f>IF('空_原材'!H31="","",SUMIFS('空_計算'!$S$6:$S$65,'空_計算'!$G$6:$G$65,A31,'空_計算'!$H$6:$H$65,"再利用端材"))</x:f>
      </x:c>
      <x:c r="G31" s="51" t="str">
        <x:f>IF('空_原材'!H31="","",SUMIFS('空_計算'!$S$6:$S$65,'空_計算'!$G$6:$G$65,A31,'空_計算'!$H$6:$H$65,"廃棄端材"))</x:f>
      </x:c>
      <x:c r="H31" s="51" t="str">
        <x:f>IF('空_原材'!H31="","",'空_原材'!L31*'空_原材'!M31*'空_原材'!J31)</x:f>
      </x:c>
      <x:c r="I31" s="55" t="str">
        <x:f>IF('空_原材'!H31="","",D31-SUM(E31:H31))</x:f>
      </x:c>
      <x:c r="J31" s="4" t="str">
        <x:f>IF('空_原材'!H31="","",IFERROR(IF(AND(COUNTIF('空_原材'!$H$6:$H$35,'空_原材'!H31)=1,'空_原材'!I31&lt;&gt;"",COUNTIF('空_原材'!$I$6:$I$35,'空_原材'!I31)=1,'空_原材'!A31&lt;&gt;"",'空_原材'!C31&lt;&gt;"",'空_原材'!D31&lt;&gt;"",OR('空_原材'!B31="鋼材",'空_原材'!B31="木材",'空_原材'!B31="建材"),COUNT('空_原材'!E31:'空_原材'!G31)=3,'空_原材'!E31&gt;0,'空_原材'!F31&gt;0,'空_原材'!G31&gt;0,ISNUMBER('空_原材'!J31),'空_原材'!J31=1,COUNT('空_原材'!L31:'空_原材'!M31)=2,'空_原材'!L31&gt;=0,MOD('空_原材'!L31,1)=0,'空_原材'!M31&gt;=0,OR('空_原材'!K31="本",'空_原材'!K31="枚"),'空_原材'!P31&lt;&gt;"",'空_原材'!Q31&lt;&gt;"",'空_原材'!R31="確認済",COUNTIF('空_計算'!$G$6:$G$65,A31)&gt;0,COUNTIFS('空_計算'!$G$6:$G$65,A31,'空_計算'!$R$6:$R$65,"&lt;&gt;入力OK")=0,COUNTIF('空_生成'!$B$6:$B$65,B31)=COUNTIF('空_計算'!$G$6:$G$65,A31),OR('空_原材'!B31&lt;&gt;"鋼材",AND(ISNUMBER('空_原材'!N31),'空_原材'!N31&gt;0,'空_原材'!S31&lt;&gt;""))),"入力OK","要確認"),"要確認"))</x:f>
      </x:c>
      <x:c r="K31" s="4" t="str">
        <x:f>IF('空_原材'!H31="","",IF(J31&lt;&gt;"入力OK","保留",IF(ABS(I31)&lt;='設定'!$B$7,"一致（数量のみ）","差分あり")))</x:f>
      </x:c>
    </x:row>
    <x:row r="32" ht="38" customHeight="1">
      <x:c r="A32" s="18" t="str">
        <x:f>IF('空_原材'!H32="","",'空_原材'!I32)</x:f>
      </x:c>
      <x:c r="B32" s="18" t="str">
        <x:f>IF('空_原材'!H32="","",'空_原材'!H32)</x:f>
      </x:c>
      <x:c r="C32" s="18" t="str">
        <x:f>IF('空_原材'!H32="","",'空_原材'!A32)</x:f>
      </x:c>
      <x:c r="D32" s="50" t="str">
        <x:f>IF('空_原材'!H32="","",'空_原材'!G32*'空_原材'!J32)</x:f>
      </x:c>
      <x:c r="E32" s="50" t="str">
        <x:f>IF('空_原材'!H32="","",SUMIFS('空_計算'!$S$6:$S$65,'空_計算'!$G$6:$G$65,A32,'空_計算'!$H$6:$H$65,"加工品"))</x:f>
      </x:c>
      <x:c r="F32" s="50" t="str">
        <x:f>IF('空_原材'!H32="","",SUMIFS('空_計算'!$S$6:$S$65,'空_計算'!$G$6:$G$65,A32,'空_計算'!$H$6:$H$65,"再利用端材"))</x:f>
      </x:c>
      <x:c r="G32" s="50" t="str">
        <x:f>IF('空_原材'!H32="","",SUMIFS('空_計算'!$S$6:$S$65,'空_計算'!$G$6:$G$65,A32,'空_計算'!$H$6:$H$65,"廃棄端材"))</x:f>
      </x:c>
      <x:c r="H32" s="50" t="str">
        <x:f>IF('空_原材'!H32="","",'空_原材'!L32*'空_原材'!M32*'空_原材'!J32)</x:f>
      </x:c>
      <x:c r="I32" s="54" t="str">
        <x:f>IF('空_原材'!H32="","",D32-SUM(E32:H32))</x:f>
      </x:c>
      <x:c r="J32" s="18" t="str">
        <x:f>IF('空_原材'!H32="","",IFERROR(IF(AND(COUNTIF('空_原材'!$H$6:$H$35,'空_原材'!H32)=1,'空_原材'!I32&lt;&gt;"",COUNTIF('空_原材'!$I$6:$I$35,'空_原材'!I32)=1,'空_原材'!A32&lt;&gt;"",'空_原材'!C32&lt;&gt;"",'空_原材'!D32&lt;&gt;"",OR('空_原材'!B32="鋼材",'空_原材'!B32="木材",'空_原材'!B32="建材"),COUNT('空_原材'!E32:'空_原材'!G32)=3,'空_原材'!E32&gt;0,'空_原材'!F32&gt;0,'空_原材'!G32&gt;0,ISNUMBER('空_原材'!J32),'空_原材'!J32=1,COUNT('空_原材'!L32:'空_原材'!M32)=2,'空_原材'!L32&gt;=0,MOD('空_原材'!L32,1)=0,'空_原材'!M32&gt;=0,OR('空_原材'!K32="本",'空_原材'!K32="枚"),'空_原材'!P32&lt;&gt;"",'空_原材'!Q32&lt;&gt;"",'空_原材'!R32="確認済",COUNTIF('空_計算'!$G$6:$G$65,A32)&gt;0,COUNTIFS('空_計算'!$G$6:$G$65,A32,'空_計算'!$R$6:$R$65,"&lt;&gt;入力OK")=0,COUNTIF('空_生成'!$B$6:$B$65,B32)=COUNTIF('空_計算'!$G$6:$G$65,A32),OR('空_原材'!B32&lt;&gt;"鋼材",AND(ISNUMBER('空_原材'!N32),'空_原材'!N32&gt;0,'空_原材'!S32&lt;&gt;""))),"入力OK","要確認"),"要確認"))</x:f>
      </x:c>
      <x:c r="K32" s="18" t="str">
        <x:f>IF('空_原材'!H32="","",IF(J32&lt;&gt;"入力OK","保留",IF(ABS(I32)&lt;='設定'!$B$7,"一致（数量のみ）","差分あり")))</x:f>
      </x:c>
    </x:row>
    <x:row r="33" ht="38" customHeight="1">
      <x:c r="A33" s="4" t="str">
        <x:f>IF('空_原材'!H33="","",'空_原材'!I33)</x:f>
      </x:c>
      <x:c r="B33" s="4" t="str">
        <x:f>IF('空_原材'!H33="","",'空_原材'!H33)</x:f>
      </x:c>
      <x:c r="C33" s="4" t="str">
        <x:f>IF('空_原材'!H33="","",'空_原材'!A33)</x:f>
      </x:c>
      <x:c r="D33" s="51" t="str">
        <x:f>IF('空_原材'!H33="","",'空_原材'!G33*'空_原材'!J33)</x:f>
      </x:c>
      <x:c r="E33" s="51" t="str">
        <x:f>IF('空_原材'!H33="","",SUMIFS('空_計算'!$S$6:$S$65,'空_計算'!$G$6:$G$65,A33,'空_計算'!$H$6:$H$65,"加工品"))</x:f>
      </x:c>
      <x:c r="F33" s="51" t="str">
        <x:f>IF('空_原材'!H33="","",SUMIFS('空_計算'!$S$6:$S$65,'空_計算'!$G$6:$G$65,A33,'空_計算'!$H$6:$H$65,"再利用端材"))</x:f>
      </x:c>
      <x:c r="G33" s="51" t="str">
        <x:f>IF('空_原材'!H33="","",SUMIFS('空_計算'!$S$6:$S$65,'空_計算'!$G$6:$G$65,A33,'空_計算'!$H$6:$H$65,"廃棄端材"))</x:f>
      </x:c>
      <x:c r="H33" s="51" t="str">
        <x:f>IF('空_原材'!H33="","",'空_原材'!L33*'空_原材'!M33*'空_原材'!J33)</x:f>
      </x:c>
      <x:c r="I33" s="55" t="str">
        <x:f>IF('空_原材'!H33="","",D33-SUM(E33:H33))</x:f>
      </x:c>
      <x:c r="J33" s="4" t="str">
        <x:f>IF('空_原材'!H33="","",IFERROR(IF(AND(COUNTIF('空_原材'!$H$6:$H$35,'空_原材'!H33)=1,'空_原材'!I33&lt;&gt;"",COUNTIF('空_原材'!$I$6:$I$35,'空_原材'!I33)=1,'空_原材'!A33&lt;&gt;"",'空_原材'!C33&lt;&gt;"",'空_原材'!D33&lt;&gt;"",OR('空_原材'!B33="鋼材",'空_原材'!B33="木材",'空_原材'!B33="建材"),COUNT('空_原材'!E33:'空_原材'!G33)=3,'空_原材'!E33&gt;0,'空_原材'!F33&gt;0,'空_原材'!G33&gt;0,ISNUMBER('空_原材'!J33),'空_原材'!J33=1,COUNT('空_原材'!L33:'空_原材'!M33)=2,'空_原材'!L33&gt;=0,MOD('空_原材'!L33,1)=0,'空_原材'!M33&gt;=0,OR('空_原材'!K33="本",'空_原材'!K33="枚"),'空_原材'!P33&lt;&gt;"",'空_原材'!Q33&lt;&gt;"",'空_原材'!R33="確認済",COUNTIF('空_計算'!$G$6:$G$65,A33)&gt;0,COUNTIFS('空_計算'!$G$6:$G$65,A33,'空_計算'!$R$6:$R$65,"&lt;&gt;入力OK")=0,COUNTIF('空_生成'!$B$6:$B$65,B33)=COUNTIF('空_計算'!$G$6:$G$65,A33),OR('空_原材'!B33&lt;&gt;"鋼材",AND(ISNUMBER('空_原材'!N33),'空_原材'!N33&gt;0,'空_原材'!S33&lt;&gt;""))),"入力OK","要確認"),"要確認"))</x:f>
      </x:c>
      <x:c r="K33" s="4" t="str">
        <x:f>IF('空_原材'!H33="","",IF(J33&lt;&gt;"入力OK","保留",IF(ABS(I33)&lt;='設定'!$B$7,"一致（数量のみ）","差分あり")))</x:f>
      </x:c>
    </x:row>
    <x:row r="34" ht="38" customHeight="1">
      <x:c r="A34" s="18" t="str">
        <x:f>IF('空_原材'!H34="","",'空_原材'!I34)</x:f>
      </x:c>
      <x:c r="B34" s="18" t="str">
        <x:f>IF('空_原材'!H34="","",'空_原材'!H34)</x:f>
      </x:c>
      <x:c r="C34" s="18" t="str">
        <x:f>IF('空_原材'!H34="","",'空_原材'!A34)</x:f>
      </x:c>
      <x:c r="D34" s="50" t="str">
        <x:f>IF('空_原材'!H34="","",'空_原材'!G34*'空_原材'!J34)</x:f>
      </x:c>
      <x:c r="E34" s="50" t="str">
        <x:f>IF('空_原材'!H34="","",SUMIFS('空_計算'!$S$6:$S$65,'空_計算'!$G$6:$G$65,A34,'空_計算'!$H$6:$H$65,"加工品"))</x:f>
      </x:c>
      <x:c r="F34" s="50" t="str">
        <x:f>IF('空_原材'!H34="","",SUMIFS('空_計算'!$S$6:$S$65,'空_計算'!$G$6:$G$65,A34,'空_計算'!$H$6:$H$65,"再利用端材"))</x:f>
      </x:c>
      <x:c r="G34" s="50" t="str">
        <x:f>IF('空_原材'!H34="","",SUMIFS('空_計算'!$S$6:$S$65,'空_計算'!$G$6:$G$65,A34,'空_計算'!$H$6:$H$65,"廃棄端材"))</x:f>
      </x:c>
      <x:c r="H34" s="50" t="str">
        <x:f>IF('空_原材'!H34="","",'空_原材'!L34*'空_原材'!M34*'空_原材'!J34)</x:f>
      </x:c>
      <x:c r="I34" s="54" t="str">
        <x:f>IF('空_原材'!H34="","",D34-SUM(E34:H34))</x:f>
      </x:c>
      <x:c r="J34" s="18" t="str">
        <x:f>IF('空_原材'!H34="","",IFERROR(IF(AND(COUNTIF('空_原材'!$H$6:$H$35,'空_原材'!H34)=1,'空_原材'!I34&lt;&gt;"",COUNTIF('空_原材'!$I$6:$I$35,'空_原材'!I34)=1,'空_原材'!A34&lt;&gt;"",'空_原材'!C34&lt;&gt;"",'空_原材'!D34&lt;&gt;"",OR('空_原材'!B34="鋼材",'空_原材'!B34="木材",'空_原材'!B34="建材"),COUNT('空_原材'!E34:'空_原材'!G34)=3,'空_原材'!E34&gt;0,'空_原材'!F34&gt;0,'空_原材'!G34&gt;0,ISNUMBER('空_原材'!J34),'空_原材'!J34=1,COUNT('空_原材'!L34:'空_原材'!M34)=2,'空_原材'!L34&gt;=0,MOD('空_原材'!L34,1)=0,'空_原材'!M34&gt;=0,OR('空_原材'!K34="本",'空_原材'!K34="枚"),'空_原材'!P34&lt;&gt;"",'空_原材'!Q34&lt;&gt;"",'空_原材'!R34="確認済",COUNTIF('空_計算'!$G$6:$G$65,A34)&gt;0,COUNTIFS('空_計算'!$G$6:$G$65,A34,'空_計算'!$R$6:$R$65,"&lt;&gt;入力OK")=0,COUNTIF('空_生成'!$B$6:$B$65,B34)=COUNTIF('空_計算'!$G$6:$G$65,A34),OR('空_原材'!B34&lt;&gt;"鋼材",AND(ISNUMBER('空_原材'!N34),'空_原材'!N34&gt;0,'空_原材'!S34&lt;&gt;""))),"入力OK","要確認"),"要確認"))</x:f>
      </x:c>
      <x:c r="K34" s="18" t="str">
        <x:f>IF('空_原材'!H34="","",IF(J34&lt;&gt;"入力OK","保留",IF(ABS(I34)&lt;='設定'!$B$7,"一致（数量のみ）","差分あり")))</x:f>
      </x:c>
    </x:row>
    <x:row r="35" ht="38" customHeight="1">
      <x:c r="A35" s="4" t="str">
        <x:f>IF('空_原材'!H35="","",'空_原材'!I35)</x:f>
      </x:c>
      <x:c r="B35" s="4" t="str">
        <x:f>IF('空_原材'!H35="","",'空_原材'!H35)</x:f>
      </x:c>
      <x:c r="C35" s="4" t="str">
        <x:f>IF('空_原材'!H35="","",'空_原材'!A35)</x:f>
      </x:c>
      <x:c r="D35" s="51" t="str">
        <x:f>IF('空_原材'!H35="","",'空_原材'!G35*'空_原材'!J35)</x:f>
      </x:c>
      <x:c r="E35" s="51" t="str">
        <x:f>IF('空_原材'!H35="","",SUMIFS('空_計算'!$S$6:$S$65,'空_計算'!$G$6:$G$65,A35,'空_計算'!$H$6:$H$65,"加工品"))</x:f>
      </x:c>
      <x:c r="F35" s="51" t="str">
        <x:f>IF('空_原材'!H35="","",SUMIFS('空_計算'!$S$6:$S$65,'空_計算'!$G$6:$G$65,A35,'空_計算'!$H$6:$H$65,"再利用端材"))</x:f>
      </x:c>
      <x:c r="G35" s="51" t="str">
        <x:f>IF('空_原材'!H35="","",SUMIFS('空_計算'!$S$6:$S$65,'空_計算'!$G$6:$G$65,A35,'空_計算'!$H$6:$H$65,"廃棄端材"))</x:f>
      </x:c>
      <x:c r="H35" s="51" t="str">
        <x:f>IF('空_原材'!H35="","",'空_原材'!L35*'空_原材'!M35*'空_原材'!J35)</x:f>
      </x:c>
      <x:c r="I35" s="55" t="str">
        <x:f>IF('空_原材'!H35="","",D35-SUM(E35:H35))</x:f>
      </x:c>
      <x:c r="J35" s="4" t="str">
        <x:f>IF('空_原材'!H35="","",IFERROR(IF(AND(COUNTIF('空_原材'!$H$6:$H$35,'空_原材'!H35)=1,'空_原材'!I35&lt;&gt;"",COUNTIF('空_原材'!$I$6:$I$35,'空_原材'!I35)=1,'空_原材'!A35&lt;&gt;"",'空_原材'!C35&lt;&gt;"",'空_原材'!D35&lt;&gt;"",OR('空_原材'!B35="鋼材",'空_原材'!B35="木材",'空_原材'!B35="建材"),COUNT('空_原材'!E35:'空_原材'!G35)=3,'空_原材'!E35&gt;0,'空_原材'!F35&gt;0,'空_原材'!G35&gt;0,ISNUMBER('空_原材'!J35),'空_原材'!J35=1,COUNT('空_原材'!L35:'空_原材'!M35)=2,'空_原材'!L35&gt;=0,MOD('空_原材'!L35,1)=0,'空_原材'!M35&gt;=0,OR('空_原材'!K35="本",'空_原材'!K35="枚"),'空_原材'!P35&lt;&gt;"",'空_原材'!Q35&lt;&gt;"",'空_原材'!R35="確認済",COUNTIF('空_計算'!$G$6:$G$65,A35)&gt;0,COUNTIFS('空_計算'!$G$6:$G$65,A35,'空_計算'!$R$6:$R$65,"&lt;&gt;入力OK")=0,COUNTIF('空_生成'!$B$6:$B$65,B35)=COUNTIF('空_計算'!$G$6:$G$65,A35),OR('空_原材'!B35&lt;&gt;"鋼材",AND(ISNUMBER('空_原材'!N35),'空_原材'!N35&gt;0,'空_原材'!S35&lt;&gt;""))),"入力OK","要確認"),"要確認"))</x:f>
      </x:c>
      <x:c r="K35" s="4" t="str">
        <x:f>IF('空_原材'!H35="","",IF(J35&lt;&gt;"入力OK","保留",IF(ABS(I35)&lt;='設定'!$B$7,"一致（数量のみ）","差分あり")))</x:f>
      </x:c>
    </x:row>
  </x:sheetData>
  <x:mergeCells>
    <x:mergeCell ref="A1:K1"/>
    <x:mergeCell ref="A2:K3"/>
  </x:mergeCells>
  <x:conditionalFormatting sqref="K6:K35">
    <x:cfRule type="expression" dxfId="3" priority="1">
      <x:formula>AND($A6&lt;&gt;"",$K6&lt;&gt;"一致（数量のみ）")</x:formula>
    </x:cfRule>
  </x:conditionalFormatting>
  <x:pageMargins left="0.7" right="0.7" top="0.75" bottom="0.75" header="0.3" footer="0.3"/>
  <x:tableParts count="1">
    <x:tablePart xmlns:r="http://schemas.openxmlformats.org/officeDocument/2006/relationships" r:id="R5792a1047bca48a3"/>
  </x:tableParts>
</x:worksheet>
</file>

<file path=xl/worksheets/sheet12.xml><?xml version="1.0" encoding="utf-8"?>
<x:worksheet xmlns:x="http://schemas.openxmlformats.org/spreadsheetml/2006/main">
  <x:sheetFormatPr defaultRowHeight="15"/>
  <x:cols>
    <x:col min="1" max="1" width="14" hidden="0" customWidth="1"/>
    <x:col min="2" max="2" width="14" hidden="0" customWidth="1"/>
    <x:col min="3" max="3" width="14" hidden="0" customWidth="1"/>
    <x:col min="4" max="4" width="19" hidden="0" customWidth="1"/>
    <x:col min="5" max="5" width="14" hidden="0" customWidth="1"/>
    <x:col min="6" max="6" width="14" hidden="0" customWidth="1"/>
    <x:col min="7" max="7" width="14" hidden="0" customWidth="1"/>
    <x:col min="8" max="8" width="14" hidden="0" customWidth="1"/>
    <x:col min="9" max="9" width="14" hidden="0" customWidth="1"/>
    <x:col min="10" max="10" width="14" hidden="0" customWidth="1"/>
    <x:col min="11" max="11" width="14" hidden="0" customWidth="1"/>
    <x:col min="12" max="12" width="28" hidden="0" customWidth="1"/>
    <x:col min="13" max="13" width="40" hidden="0" customWidth="1"/>
    <x:col min="14" max="14" width="40" hidden="0" customWidth="1"/>
  </x:cols>
  <x:sheetData>
    <x:row r="1" ht="38" customHeight="1">
      <x:c r="A1" s="9" t="str">
        <x:v>空｜請求</x:v>
      </x:c>
      <x:c r="B1" s="9"/>
      <x:c r="C1" s="9"/>
      <x:c r="D1" s="9"/>
      <x:c r="E1" s="9"/>
      <x:c r="F1" s="9"/>
      <x:c r="G1" s="9"/>
      <x:c r="H1" s="9"/>
      <x:c r="I1" s="9"/>
      <x:c r="J1" s="9"/>
      <x:c r="K1" s="9"/>
      <x:c r="L1" s="9"/>
      <x:c r="M1" s="9"/>
      <x:c r="N1" s="9"/>
    </x:row>
    <x:row r="2" ht="26" customHeight="1">
      <x:c r="A2" s="12" t="str">
        <x:v>未記入版。青系の入力欄へ記入し、計算・照合シートの保留を確認してください。 数量照合は品質・出荷・請求の自動承認ではありません。</x:v>
      </x:c>
      <x:c r="B2" s="12"/>
      <x:c r="C2" s="12"/>
      <x:c r="D2" s="12"/>
      <x:c r="E2" s="12"/>
      <x:c r="F2" s="12"/>
      <x:c r="G2" s="12"/>
      <x:c r="H2" s="12"/>
      <x:c r="I2" s="12"/>
      <x:c r="J2" s="12"/>
      <x:c r="K2" s="12"/>
      <x:c r="L2" s="12"/>
      <x:c r="M2" s="12"/>
      <x:c r="N2" s="12"/>
    </x:row>
    <x:row r="3" ht="26" customHeight="1">
      <x:c r="A3" s="12"/>
      <x:c r="B3" s="12"/>
      <x:c r="C3" s="12"/>
      <x:c r="D3" s="12"/>
      <x:c r="E3" s="12"/>
      <x:c r="F3" s="12"/>
      <x:c r="G3" s="12"/>
      <x:c r="H3" s="12"/>
      <x:c r="I3" s="12"/>
      <x:c r="J3" s="12"/>
      <x:c r="K3" s="12"/>
      <x:c r="L3" s="12"/>
      <x:c r="M3" s="12"/>
      <x:c r="N3" s="12"/>
    </x:row>
    <x:row r="4" ht="26" customHeight="1">
      <x:c r="A4" s="4"/>
      <x:c r="B4" s="4"/>
      <x:c r="C4" s="4"/>
      <x:c r="D4" s="4"/>
      <x:c r="E4" s="4"/>
      <x:c r="F4" s="4"/>
      <x:c r="G4" s="4"/>
      <x:c r="H4" s="4"/>
      <x:c r="I4" s="4"/>
      <x:c r="J4" s="4"/>
      <x:c r="K4" s="4"/>
      <x:c r="L4" s="4"/>
      <x:c r="M4" s="4"/>
      <x:c r="N4" s="4"/>
    </x:row>
    <x:row r="5" ht="40" customHeight="1">
      <x:c r="A5" s="15" t="str">
        <x:v>伝票ID</x:v>
      </x:c>
      <x:c r="B5" s="15" t="str">
        <x:v>生成物ID 1</x:v>
      </x:c>
      <x:c r="C5" s="15" t="str">
        <x:v>生成物ID 2</x:v>
      </x:c>
      <x:c r="D5" s="15" t="str">
        <x:v>請求基準</x:v>
      </x:c>
      <x:c r="E5" s="15" t="str">
        <x:v>単価単位</x:v>
      </x:c>
      <x:c r="F5" s="15" t="str">
        <x:v>数量小数桁</x:v>
      </x:c>
      <x:c r="G5" s="15" t="str">
        <x:v>納品数量確認</x:v>
      </x:c>
      <x:c r="H5" s="15" t="str">
        <x:v>確認者</x:v>
      </x:c>
      <x:c r="I5" s="15" t="str">
        <x:v>丸め前数量</x:v>
      </x:c>
      <x:c r="J5" s="15" t="str">
        <x:v>請求数量候補</x:v>
      </x:c>
      <x:c r="K5" s="15" t="str">
        <x:v>納品数量</x:v>
      </x:c>
      <x:c r="L5" s="15" t="str">
        <x:v>照合判定</x:v>
      </x:c>
      <x:c r="M5" s="15" t="str">
        <x:v>実測根拠</x:v>
      </x:c>
      <x:c r="N5" s="15" t="str">
        <x:v>備考</x:v>
      </x:c>
    </x:row>
    <x:row r="6" ht="38" customHeight="1">
      <x:c r="A6" s="20"/>
      <x:c r="B6" s="20"/>
      <x:c r="C6" s="20"/>
      <x:c r="D6" s="20"/>
      <x:c r="E6" s="20"/>
      <x:c r="F6" s="20"/>
      <x:c r="G6" s="20"/>
      <x:c r="H6" s="20"/>
      <x:c r="I6" s="28" t="str">
        <x:f>IF(A6="","",IFERROR(IF(OR(AND(D6="理論kg",ISNUMBER(VLOOKUP(B6,'空_計算'!$A$6:$T$65,12,FALSE)),OR(C6="",ISNUMBER(VLOOKUP(C6,'空_計算'!$A$6:$T$65,12,FALSE)))),AND(D6="実測kg",ISNUMBER(VLOOKUP(B6,'空_計算'!$A$6:$T$65,13,FALSE)),OR(C6="",ISNUMBER(VLOOKUP(C6,'空_計算'!$A$6:$T$65,13,FALSE)))),AND(D6="材積m3",ISNUMBER(VLOOKUP(B6,'空_計算'!$A$6:$T$65,14,FALSE)),OR(C6="",ISNUMBER(VLOOKUP(C6,'空_計算'!$A$6:$T$65,14,FALSE)))),AND(D6="面積m2",ISNUMBER(VLOOKUP(B6,'空_計算'!$A$6:$T$65,15,FALSE)),OR(C6="",ISNUMBER(VLOOKUP(C6,'空_計算'!$A$6:$T$65,15,FALSE)))),AND(D6="本",ISNUMBER(VLOOKUP(B6,'空_計算'!$A$6:$T$65,9,FALSE)),OR(C6="",ISNUMBER(VLOOKUP(C6,'空_計算'!$A$6:$T$65,9,FALSE)))),AND(D6="枚",ISNUMBER(VLOOKUP(B6,'空_計算'!$A$6:$T$65,9,FALSE)),OR(C6="",ISNUMBER(VLOOKUP(C6,'空_計算'!$A$6:$T$65,9,FALSE))))),IF(D6="理論kg",VLOOKUP(B6,'空_計算'!$A$6:$T$65,12,FALSE)+IF(C6="",0,VLOOKUP(C6,'空_計算'!$A$6:$T$65,12,FALSE)),IF(D6="実測kg",VLOOKUP(B6,'空_計算'!$A$6:$T$65,13,FALSE)+IF(C6="",0,VLOOKUP(C6,'空_計算'!$A$6:$T$65,13,FALSE)),IF(D6="材積m3",VLOOKUP(B6,'空_計算'!$A$6:$T$65,14,FALSE)+IF(C6="",0,VLOOKUP(C6,'空_計算'!$A$6:$T$65,14,FALSE)),IF(D6="面積m2",VLOOKUP(B6,'空_計算'!$A$6:$T$65,15,FALSE)+IF(C6="",0,VLOOKUP(C6,'空_計算'!$A$6:$T$65,15,FALSE)),IF(D6="本",VLOOKUP(B6,'空_計算'!$A$6:$T$65,9,FALSE)+IF(C6="",0,VLOOKUP(C6,'空_計算'!$A$6:$T$65,9,FALSE)),IF(D6="枚",VLOOKUP(B6,'空_計算'!$A$6:$T$65,9,FALSE)+IF(C6="",0,VLOOKUP(C6,'空_計算'!$A$6:$T$65,9,FALSE)),"")))))),""),""))</x:f>
      </x:c>
      <x:c r="J6" s="54" t="str">
        <x:f>IF(A6="","",IF(L6="照合可（候補）",ROUND(I6,F6),""))</x:f>
      </x:c>
      <x:c r="K6" s="18" t="str">
        <x:f>IF(A6="","",IFERROR(IF(AND(AND(COUNTIF('空_計算'!$A$6:$A$65,B6)=1,OR(C6="",AND(COUNTIF('空_計算'!$A$6:$A$65,C6)=1,B6&lt;&gt;C6))),OR(C6="",AND(VLOOKUP(B6,'空_計算'!$A$6:$T$65,2,FALSE)=VLOOKUP(C6,'空_計算'!$A$6:$T$65,2,FALSE),VLOOKUP(B6,'空_計算'!$A$6:$T$65,10,FALSE)=VLOOKUP(C6,'空_計算'!$A$6:$T$65,10,FALSE)))),VLOOKUP(B6,'空_計算'!$A$6:$T$65,9,FALSE)+IF(C6="",0,VLOOKUP(C6,'空_計算'!$A$6:$T$65,9,FALSE)),""),""))</x:f>
      </x:c>
      <x:c r="L6" s="18" t="str">
        <x:f>IF(A6="","",IFERROR(IF(NOT(AND(COUNTIF('空_計算'!$A$6:$A$65,B6)=1,OR(C6="",AND(COUNTIF('空_計算'!$A$6:$A$65,C6)=1,B6&lt;&gt;C6)))),"保留：ID",IF(NOT(OR(C6="",AND(VLOOKUP(B6,'空_計算'!$A$6:$T$65,2,FALSE)=VLOOKUP(C6,'空_計算'!$A$6:$T$65,2,FALSE),VLOOKUP(B6,'空_計算'!$A$6:$T$65,10,FALSE)=VLOOKUP(C6,'空_計算'!$A$6:$T$65,10,FALSE)))),"保留：品目混在",IF(NOT(AND(E6=IF(OR(D6="理論kg",D6="実測kg"),"kg",IF(D6="材積m3","m3",IF(D6="面積m2","m2",D6))),VLOOKUP(B6,'空_計算'!$A$6:$T$65,16,FALSE)=E6,OR(C6="",VLOOKUP(C6,'空_計算'!$A$6:$T$65,16,FALSE)=E6),OR(AND(D6="本",VLOOKUP(B6,'空_計算'!$A$6:$T$65,10,FALSE)="本"),AND(D6="枚",VLOOKUP(B6,'空_計算'!$A$6:$T$65,10,FALSE)="枚"),D6="理論kg",D6="実測kg",D6="材積m3",D6="面積m2"))),"保留：単位",IF(NOT(AND(VLOOKUP(B6,'空_計算'!$A$6:$T$65,8,FALSE)="加工品",VLOOKUP(B6,'空_計算'!$A$6:$T$65,18,FALSE)="入力OK",OR(C6="",AND(VLOOKUP(C6,'空_計算'!$A$6:$T$65,8,FALSE)="加工品",VLOOKUP(C6,'空_計算'!$A$6:$T$65,18,FALSE)="入力OK")))),"保留：生成記録",IF(NOT(AND(VLOOKUP(VLOOKUP(B6,'空_計算'!$A$6:$T$65,7,FALSE),'空_照合'!$A$6:$K$35,11,FALSE)="一致（数量のみ）",OR(C6="",VLOOKUP(VLOOKUP(C6,'空_計算'!$A$6:$T$65,7,FALSE),'空_照合'!$A$6:$K$35,11,FALSE)="一致（数量のみ）"))),"保留：数量差分",IF(OR(NOT(ISNUMBER(I6)),I6&lt;=0,AND(D6="実測kg",M6="")),"保留：計量・根拠",IF(NOT(AND(ISNUMBER(F6),F6&gt;=0,F6&lt;=6,MOD(F6,1)=0,OR(AND(D6&lt;&gt;"本",D6&lt;&gt;"枚"),F6=0))),"保留：丸め",IF(OR(G6&lt;&gt;"確認済",H6=""),"保留：納品確認","照合可（候補）")))))))),"保留：ID等"))</x:f>
      </x:c>
      <x:c r="M6" s="20"/>
      <x:c r="N6" s="20"/>
    </x:row>
    <x:row r="7" ht="38" customHeight="1">
      <x:c r="A7" s="21"/>
      <x:c r="B7" s="21"/>
      <x:c r="C7" s="21"/>
      <x:c r="D7" s="21"/>
      <x:c r="E7" s="21"/>
      <x:c r="F7" s="21"/>
      <x:c r="G7" s="21"/>
      <x:c r="H7" s="21"/>
      <x:c r="I7" s="29" t="str">
        <x:f>IF(A7="","",IFERROR(IF(OR(AND(D7="理論kg",ISNUMBER(VLOOKUP(B7,'空_計算'!$A$6:$T$65,12,FALSE)),OR(C7="",ISNUMBER(VLOOKUP(C7,'空_計算'!$A$6:$T$65,12,FALSE)))),AND(D7="実測kg",ISNUMBER(VLOOKUP(B7,'空_計算'!$A$6:$T$65,13,FALSE)),OR(C7="",ISNUMBER(VLOOKUP(C7,'空_計算'!$A$6:$T$65,13,FALSE)))),AND(D7="材積m3",ISNUMBER(VLOOKUP(B7,'空_計算'!$A$6:$T$65,14,FALSE)),OR(C7="",ISNUMBER(VLOOKUP(C7,'空_計算'!$A$6:$T$65,14,FALSE)))),AND(D7="面積m2",ISNUMBER(VLOOKUP(B7,'空_計算'!$A$6:$T$65,15,FALSE)),OR(C7="",ISNUMBER(VLOOKUP(C7,'空_計算'!$A$6:$T$65,15,FALSE)))),AND(D7="本",ISNUMBER(VLOOKUP(B7,'空_計算'!$A$6:$T$65,9,FALSE)),OR(C7="",ISNUMBER(VLOOKUP(C7,'空_計算'!$A$6:$T$65,9,FALSE)))),AND(D7="枚",ISNUMBER(VLOOKUP(B7,'空_計算'!$A$6:$T$65,9,FALSE)),OR(C7="",ISNUMBER(VLOOKUP(C7,'空_計算'!$A$6:$T$65,9,FALSE))))),IF(D7="理論kg",VLOOKUP(B7,'空_計算'!$A$6:$T$65,12,FALSE)+IF(C7="",0,VLOOKUP(C7,'空_計算'!$A$6:$T$65,12,FALSE)),IF(D7="実測kg",VLOOKUP(B7,'空_計算'!$A$6:$T$65,13,FALSE)+IF(C7="",0,VLOOKUP(C7,'空_計算'!$A$6:$T$65,13,FALSE)),IF(D7="材積m3",VLOOKUP(B7,'空_計算'!$A$6:$T$65,14,FALSE)+IF(C7="",0,VLOOKUP(C7,'空_計算'!$A$6:$T$65,14,FALSE)),IF(D7="面積m2",VLOOKUP(B7,'空_計算'!$A$6:$T$65,15,FALSE)+IF(C7="",0,VLOOKUP(C7,'空_計算'!$A$6:$T$65,15,FALSE)),IF(D7="本",VLOOKUP(B7,'空_計算'!$A$6:$T$65,9,FALSE)+IF(C7="",0,VLOOKUP(C7,'空_計算'!$A$6:$T$65,9,FALSE)),IF(D7="枚",VLOOKUP(B7,'空_計算'!$A$6:$T$65,9,FALSE)+IF(C7="",0,VLOOKUP(C7,'空_計算'!$A$6:$T$65,9,FALSE)),"")))))),""),""))</x:f>
      </x:c>
      <x:c r="J7" s="55" t="str">
        <x:f>IF(A7="","",IF(L7="照合可（候補）",ROUND(I7,F7),""))</x:f>
      </x:c>
      <x:c r="K7" s="4" t="str">
        <x:f>IF(A7="","",IFERROR(IF(AND(AND(COUNTIF('空_計算'!$A$6:$A$65,B7)=1,OR(C7="",AND(COUNTIF('空_計算'!$A$6:$A$65,C7)=1,B7&lt;&gt;C7))),OR(C7="",AND(VLOOKUP(B7,'空_計算'!$A$6:$T$65,2,FALSE)=VLOOKUP(C7,'空_計算'!$A$6:$T$65,2,FALSE),VLOOKUP(B7,'空_計算'!$A$6:$T$65,10,FALSE)=VLOOKUP(C7,'空_計算'!$A$6:$T$65,10,FALSE)))),VLOOKUP(B7,'空_計算'!$A$6:$T$65,9,FALSE)+IF(C7="",0,VLOOKUP(C7,'空_計算'!$A$6:$T$65,9,FALSE)),""),""))</x:f>
      </x:c>
      <x:c r="L7" s="4" t="str">
        <x:f>IF(A7="","",IFERROR(IF(NOT(AND(COUNTIF('空_計算'!$A$6:$A$65,B7)=1,OR(C7="",AND(COUNTIF('空_計算'!$A$6:$A$65,C7)=1,B7&lt;&gt;C7)))),"保留：ID",IF(NOT(OR(C7="",AND(VLOOKUP(B7,'空_計算'!$A$6:$T$65,2,FALSE)=VLOOKUP(C7,'空_計算'!$A$6:$T$65,2,FALSE),VLOOKUP(B7,'空_計算'!$A$6:$T$65,10,FALSE)=VLOOKUP(C7,'空_計算'!$A$6:$T$65,10,FALSE)))),"保留：品目混在",IF(NOT(AND(E7=IF(OR(D7="理論kg",D7="実測kg"),"kg",IF(D7="材積m3","m3",IF(D7="面積m2","m2",D7))),VLOOKUP(B7,'空_計算'!$A$6:$T$65,16,FALSE)=E7,OR(C7="",VLOOKUP(C7,'空_計算'!$A$6:$T$65,16,FALSE)=E7),OR(AND(D7="本",VLOOKUP(B7,'空_計算'!$A$6:$T$65,10,FALSE)="本"),AND(D7="枚",VLOOKUP(B7,'空_計算'!$A$6:$T$65,10,FALSE)="枚"),D7="理論kg",D7="実測kg",D7="材積m3",D7="面積m2"))),"保留：単位",IF(NOT(AND(VLOOKUP(B7,'空_計算'!$A$6:$T$65,8,FALSE)="加工品",VLOOKUP(B7,'空_計算'!$A$6:$T$65,18,FALSE)="入力OK",OR(C7="",AND(VLOOKUP(C7,'空_計算'!$A$6:$T$65,8,FALSE)="加工品",VLOOKUP(C7,'空_計算'!$A$6:$T$65,18,FALSE)="入力OK")))),"保留：生成記録",IF(NOT(AND(VLOOKUP(VLOOKUP(B7,'空_計算'!$A$6:$T$65,7,FALSE),'空_照合'!$A$6:$K$35,11,FALSE)="一致（数量のみ）",OR(C7="",VLOOKUP(VLOOKUP(C7,'空_計算'!$A$6:$T$65,7,FALSE),'空_照合'!$A$6:$K$35,11,FALSE)="一致（数量のみ）"))),"保留：数量差分",IF(OR(NOT(ISNUMBER(I7)),I7&lt;=0,AND(D7="実測kg",M7="")),"保留：計量・根拠",IF(NOT(AND(ISNUMBER(F7),F7&gt;=0,F7&lt;=6,MOD(F7,1)=0,OR(AND(D7&lt;&gt;"本",D7&lt;&gt;"枚"),F7=0))),"保留：丸め",IF(OR(G7&lt;&gt;"確認済",H7=""),"保留：納品確認","照合可（候補）")))))))),"保留：ID等"))</x:f>
      </x:c>
      <x:c r="M7" s="21"/>
      <x:c r="N7" s="21"/>
    </x:row>
    <x:row r="8" ht="38" customHeight="1">
      <x:c r="A8" s="20"/>
      <x:c r="B8" s="20"/>
      <x:c r="C8" s="20"/>
      <x:c r="D8" s="20"/>
      <x:c r="E8" s="20"/>
      <x:c r="F8" s="20"/>
      <x:c r="G8" s="20"/>
      <x:c r="H8" s="20"/>
      <x:c r="I8" s="28" t="str">
        <x:f>IF(A8="","",IFERROR(IF(OR(AND(D8="理論kg",ISNUMBER(VLOOKUP(B8,'空_計算'!$A$6:$T$65,12,FALSE)),OR(C8="",ISNUMBER(VLOOKUP(C8,'空_計算'!$A$6:$T$65,12,FALSE)))),AND(D8="実測kg",ISNUMBER(VLOOKUP(B8,'空_計算'!$A$6:$T$65,13,FALSE)),OR(C8="",ISNUMBER(VLOOKUP(C8,'空_計算'!$A$6:$T$65,13,FALSE)))),AND(D8="材積m3",ISNUMBER(VLOOKUP(B8,'空_計算'!$A$6:$T$65,14,FALSE)),OR(C8="",ISNUMBER(VLOOKUP(C8,'空_計算'!$A$6:$T$65,14,FALSE)))),AND(D8="面積m2",ISNUMBER(VLOOKUP(B8,'空_計算'!$A$6:$T$65,15,FALSE)),OR(C8="",ISNUMBER(VLOOKUP(C8,'空_計算'!$A$6:$T$65,15,FALSE)))),AND(D8="本",ISNUMBER(VLOOKUP(B8,'空_計算'!$A$6:$T$65,9,FALSE)),OR(C8="",ISNUMBER(VLOOKUP(C8,'空_計算'!$A$6:$T$65,9,FALSE)))),AND(D8="枚",ISNUMBER(VLOOKUP(B8,'空_計算'!$A$6:$T$65,9,FALSE)),OR(C8="",ISNUMBER(VLOOKUP(C8,'空_計算'!$A$6:$T$65,9,FALSE))))),IF(D8="理論kg",VLOOKUP(B8,'空_計算'!$A$6:$T$65,12,FALSE)+IF(C8="",0,VLOOKUP(C8,'空_計算'!$A$6:$T$65,12,FALSE)),IF(D8="実測kg",VLOOKUP(B8,'空_計算'!$A$6:$T$65,13,FALSE)+IF(C8="",0,VLOOKUP(C8,'空_計算'!$A$6:$T$65,13,FALSE)),IF(D8="材積m3",VLOOKUP(B8,'空_計算'!$A$6:$T$65,14,FALSE)+IF(C8="",0,VLOOKUP(C8,'空_計算'!$A$6:$T$65,14,FALSE)),IF(D8="面積m2",VLOOKUP(B8,'空_計算'!$A$6:$T$65,15,FALSE)+IF(C8="",0,VLOOKUP(C8,'空_計算'!$A$6:$T$65,15,FALSE)),IF(D8="本",VLOOKUP(B8,'空_計算'!$A$6:$T$65,9,FALSE)+IF(C8="",0,VLOOKUP(C8,'空_計算'!$A$6:$T$65,9,FALSE)),IF(D8="枚",VLOOKUP(B8,'空_計算'!$A$6:$T$65,9,FALSE)+IF(C8="",0,VLOOKUP(C8,'空_計算'!$A$6:$T$65,9,FALSE)),"")))))),""),""))</x:f>
      </x:c>
      <x:c r="J8" s="54" t="str">
        <x:f>IF(A8="","",IF(L8="照合可（候補）",ROUND(I8,F8),""))</x:f>
      </x:c>
      <x:c r="K8" s="18" t="str">
        <x:f>IF(A8="","",IFERROR(IF(AND(AND(COUNTIF('空_計算'!$A$6:$A$65,B8)=1,OR(C8="",AND(COUNTIF('空_計算'!$A$6:$A$65,C8)=1,B8&lt;&gt;C8))),OR(C8="",AND(VLOOKUP(B8,'空_計算'!$A$6:$T$65,2,FALSE)=VLOOKUP(C8,'空_計算'!$A$6:$T$65,2,FALSE),VLOOKUP(B8,'空_計算'!$A$6:$T$65,10,FALSE)=VLOOKUP(C8,'空_計算'!$A$6:$T$65,10,FALSE)))),VLOOKUP(B8,'空_計算'!$A$6:$T$65,9,FALSE)+IF(C8="",0,VLOOKUP(C8,'空_計算'!$A$6:$T$65,9,FALSE)),""),""))</x:f>
      </x:c>
      <x:c r="L8" s="18" t="str">
        <x:f>IF(A8="","",IFERROR(IF(NOT(AND(COUNTIF('空_計算'!$A$6:$A$65,B8)=1,OR(C8="",AND(COUNTIF('空_計算'!$A$6:$A$65,C8)=1,B8&lt;&gt;C8)))),"保留：ID",IF(NOT(OR(C8="",AND(VLOOKUP(B8,'空_計算'!$A$6:$T$65,2,FALSE)=VLOOKUP(C8,'空_計算'!$A$6:$T$65,2,FALSE),VLOOKUP(B8,'空_計算'!$A$6:$T$65,10,FALSE)=VLOOKUP(C8,'空_計算'!$A$6:$T$65,10,FALSE)))),"保留：品目混在",IF(NOT(AND(E8=IF(OR(D8="理論kg",D8="実測kg"),"kg",IF(D8="材積m3","m3",IF(D8="面積m2","m2",D8))),VLOOKUP(B8,'空_計算'!$A$6:$T$65,16,FALSE)=E8,OR(C8="",VLOOKUP(C8,'空_計算'!$A$6:$T$65,16,FALSE)=E8),OR(AND(D8="本",VLOOKUP(B8,'空_計算'!$A$6:$T$65,10,FALSE)="本"),AND(D8="枚",VLOOKUP(B8,'空_計算'!$A$6:$T$65,10,FALSE)="枚"),D8="理論kg",D8="実測kg",D8="材積m3",D8="面積m2"))),"保留：単位",IF(NOT(AND(VLOOKUP(B8,'空_計算'!$A$6:$T$65,8,FALSE)="加工品",VLOOKUP(B8,'空_計算'!$A$6:$T$65,18,FALSE)="入力OK",OR(C8="",AND(VLOOKUP(C8,'空_計算'!$A$6:$T$65,8,FALSE)="加工品",VLOOKUP(C8,'空_計算'!$A$6:$T$65,18,FALSE)="入力OK")))),"保留：生成記録",IF(NOT(AND(VLOOKUP(VLOOKUP(B8,'空_計算'!$A$6:$T$65,7,FALSE),'空_照合'!$A$6:$K$35,11,FALSE)="一致（数量のみ）",OR(C8="",VLOOKUP(VLOOKUP(C8,'空_計算'!$A$6:$T$65,7,FALSE),'空_照合'!$A$6:$K$35,11,FALSE)="一致（数量のみ）"))),"保留：数量差分",IF(OR(NOT(ISNUMBER(I8)),I8&lt;=0,AND(D8="実測kg",M8="")),"保留：計量・根拠",IF(NOT(AND(ISNUMBER(F8),F8&gt;=0,F8&lt;=6,MOD(F8,1)=0,OR(AND(D8&lt;&gt;"本",D8&lt;&gt;"枚"),F8=0))),"保留：丸め",IF(OR(G8&lt;&gt;"確認済",H8=""),"保留：納品確認","照合可（候補）")))))))),"保留：ID等"))</x:f>
      </x:c>
      <x:c r="M8" s="20"/>
      <x:c r="N8" s="20"/>
    </x:row>
    <x:row r="9" ht="38" customHeight="1">
      <x:c r="A9" s="21"/>
      <x:c r="B9" s="21"/>
      <x:c r="C9" s="21"/>
      <x:c r="D9" s="21"/>
      <x:c r="E9" s="21"/>
      <x:c r="F9" s="21"/>
      <x:c r="G9" s="21"/>
      <x:c r="H9" s="21"/>
      <x:c r="I9" s="29" t="str">
        <x:f>IF(A9="","",IFERROR(IF(OR(AND(D9="理論kg",ISNUMBER(VLOOKUP(B9,'空_計算'!$A$6:$T$65,12,FALSE)),OR(C9="",ISNUMBER(VLOOKUP(C9,'空_計算'!$A$6:$T$65,12,FALSE)))),AND(D9="実測kg",ISNUMBER(VLOOKUP(B9,'空_計算'!$A$6:$T$65,13,FALSE)),OR(C9="",ISNUMBER(VLOOKUP(C9,'空_計算'!$A$6:$T$65,13,FALSE)))),AND(D9="材積m3",ISNUMBER(VLOOKUP(B9,'空_計算'!$A$6:$T$65,14,FALSE)),OR(C9="",ISNUMBER(VLOOKUP(C9,'空_計算'!$A$6:$T$65,14,FALSE)))),AND(D9="面積m2",ISNUMBER(VLOOKUP(B9,'空_計算'!$A$6:$T$65,15,FALSE)),OR(C9="",ISNUMBER(VLOOKUP(C9,'空_計算'!$A$6:$T$65,15,FALSE)))),AND(D9="本",ISNUMBER(VLOOKUP(B9,'空_計算'!$A$6:$T$65,9,FALSE)),OR(C9="",ISNUMBER(VLOOKUP(C9,'空_計算'!$A$6:$T$65,9,FALSE)))),AND(D9="枚",ISNUMBER(VLOOKUP(B9,'空_計算'!$A$6:$T$65,9,FALSE)),OR(C9="",ISNUMBER(VLOOKUP(C9,'空_計算'!$A$6:$T$65,9,FALSE))))),IF(D9="理論kg",VLOOKUP(B9,'空_計算'!$A$6:$T$65,12,FALSE)+IF(C9="",0,VLOOKUP(C9,'空_計算'!$A$6:$T$65,12,FALSE)),IF(D9="実測kg",VLOOKUP(B9,'空_計算'!$A$6:$T$65,13,FALSE)+IF(C9="",0,VLOOKUP(C9,'空_計算'!$A$6:$T$65,13,FALSE)),IF(D9="材積m3",VLOOKUP(B9,'空_計算'!$A$6:$T$65,14,FALSE)+IF(C9="",0,VLOOKUP(C9,'空_計算'!$A$6:$T$65,14,FALSE)),IF(D9="面積m2",VLOOKUP(B9,'空_計算'!$A$6:$T$65,15,FALSE)+IF(C9="",0,VLOOKUP(C9,'空_計算'!$A$6:$T$65,15,FALSE)),IF(D9="本",VLOOKUP(B9,'空_計算'!$A$6:$T$65,9,FALSE)+IF(C9="",0,VLOOKUP(C9,'空_計算'!$A$6:$T$65,9,FALSE)),IF(D9="枚",VLOOKUP(B9,'空_計算'!$A$6:$T$65,9,FALSE)+IF(C9="",0,VLOOKUP(C9,'空_計算'!$A$6:$T$65,9,FALSE)),"")))))),""),""))</x:f>
      </x:c>
      <x:c r="J9" s="55" t="str">
        <x:f>IF(A9="","",IF(L9="照合可（候補）",ROUND(I9,F9),""))</x:f>
      </x:c>
      <x:c r="K9" s="4" t="str">
        <x:f>IF(A9="","",IFERROR(IF(AND(AND(COUNTIF('空_計算'!$A$6:$A$65,B9)=1,OR(C9="",AND(COUNTIF('空_計算'!$A$6:$A$65,C9)=1,B9&lt;&gt;C9))),OR(C9="",AND(VLOOKUP(B9,'空_計算'!$A$6:$T$65,2,FALSE)=VLOOKUP(C9,'空_計算'!$A$6:$T$65,2,FALSE),VLOOKUP(B9,'空_計算'!$A$6:$T$65,10,FALSE)=VLOOKUP(C9,'空_計算'!$A$6:$T$65,10,FALSE)))),VLOOKUP(B9,'空_計算'!$A$6:$T$65,9,FALSE)+IF(C9="",0,VLOOKUP(C9,'空_計算'!$A$6:$T$65,9,FALSE)),""),""))</x:f>
      </x:c>
      <x:c r="L9" s="4" t="str">
        <x:f>IF(A9="","",IFERROR(IF(NOT(AND(COUNTIF('空_計算'!$A$6:$A$65,B9)=1,OR(C9="",AND(COUNTIF('空_計算'!$A$6:$A$65,C9)=1,B9&lt;&gt;C9)))),"保留：ID",IF(NOT(OR(C9="",AND(VLOOKUP(B9,'空_計算'!$A$6:$T$65,2,FALSE)=VLOOKUP(C9,'空_計算'!$A$6:$T$65,2,FALSE),VLOOKUP(B9,'空_計算'!$A$6:$T$65,10,FALSE)=VLOOKUP(C9,'空_計算'!$A$6:$T$65,10,FALSE)))),"保留：品目混在",IF(NOT(AND(E9=IF(OR(D9="理論kg",D9="実測kg"),"kg",IF(D9="材積m3","m3",IF(D9="面積m2","m2",D9))),VLOOKUP(B9,'空_計算'!$A$6:$T$65,16,FALSE)=E9,OR(C9="",VLOOKUP(C9,'空_計算'!$A$6:$T$65,16,FALSE)=E9),OR(AND(D9="本",VLOOKUP(B9,'空_計算'!$A$6:$T$65,10,FALSE)="本"),AND(D9="枚",VLOOKUP(B9,'空_計算'!$A$6:$T$65,10,FALSE)="枚"),D9="理論kg",D9="実測kg",D9="材積m3",D9="面積m2"))),"保留：単位",IF(NOT(AND(VLOOKUP(B9,'空_計算'!$A$6:$T$65,8,FALSE)="加工品",VLOOKUP(B9,'空_計算'!$A$6:$T$65,18,FALSE)="入力OK",OR(C9="",AND(VLOOKUP(C9,'空_計算'!$A$6:$T$65,8,FALSE)="加工品",VLOOKUP(C9,'空_計算'!$A$6:$T$65,18,FALSE)="入力OK")))),"保留：生成記録",IF(NOT(AND(VLOOKUP(VLOOKUP(B9,'空_計算'!$A$6:$T$65,7,FALSE),'空_照合'!$A$6:$K$35,11,FALSE)="一致（数量のみ）",OR(C9="",VLOOKUP(VLOOKUP(C9,'空_計算'!$A$6:$T$65,7,FALSE),'空_照合'!$A$6:$K$35,11,FALSE)="一致（数量のみ）"))),"保留：数量差分",IF(OR(NOT(ISNUMBER(I9)),I9&lt;=0,AND(D9="実測kg",M9="")),"保留：計量・根拠",IF(NOT(AND(ISNUMBER(F9),F9&gt;=0,F9&lt;=6,MOD(F9,1)=0,OR(AND(D9&lt;&gt;"本",D9&lt;&gt;"枚"),F9=0))),"保留：丸め",IF(OR(G9&lt;&gt;"確認済",H9=""),"保留：納品確認","照合可（候補）")))))))),"保留：ID等"))</x:f>
      </x:c>
      <x:c r="M9" s="21"/>
      <x:c r="N9" s="21"/>
    </x:row>
    <x:row r="10" ht="38" customHeight="1">
      <x:c r="A10" s="20"/>
      <x:c r="B10" s="20"/>
      <x:c r="C10" s="20"/>
      <x:c r="D10" s="20"/>
      <x:c r="E10" s="20"/>
      <x:c r="F10" s="20"/>
      <x:c r="G10" s="20"/>
      <x:c r="H10" s="20"/>
      <x:c r="I10" s="28" t="str">
        <x:f>IF(A10="","",IFERROR(IF(OR(AND(D10="理論kg",ISNUMBER(VLOOKUP(B10,'空_計算'!$A$6:$T$65,12,FALSE)),OR(C10="",ISNUMBER(VLOOKUP(C10,'空_計算'!$A$6:$T$65,12,FALSE)))),AND(D10="実測kg",ISNUMBER(VLOOKUP(B10,'空_計算'!$A$6:$T$65,13,FALSE)),OR(C10="",ISNUMBER(VLOOKUP(C10,'空_計算'!$A$6:$T$65,13,FALSE)))),AND(D10="材積m3",ISNUMBER(VLOOKUP(B10,'空_計算'!$A$6:$T$65,14,FALSE)),OR(C10="",ISNUMBER(VLOOKUP(C10,'空_計算'!$A$6:$T$65,14,FALSE)))),AND(D10="面積m2",ISNUMBER(VLOOKUP(B10,'空_計算'!$A$6:$T$65,15,FALSE)),OR(C10="",ISNUMBER(VLOOKUP(C10,'空_計算'!$A$6:$T$65,15,FALSE)))),AND(D10="本",ISNUMBER(VLOOKUP(B10,'空_計算'!$A$6:$T$65,9,FALSE)),OR(C10="",ISNUMBER(VLOOKUP(C10,'空_計算'!$A$6:$T$65,9,FALSE)))),AND(D10="枚",ISNUMBER(VLOOKUP(B10,'空_計算'!$A$6:$T$65,9,FALSE)),OR(C10="",ISNUMBER(VLOOKUP(C10,'空_計算'!$A$6:$T$65,9,FALSE))))),IF(D10="理論kg",VLOOKUP(B10,'空_計算'!$A$6:$T$65,12,FALSE)+IF(C10="",0,VLOOKUP(C10,'空_計算'!$A$6:$T$65,12,FALSE)),IF(D10="実測kg",VLOOKUP(B10,'空_計算'!$A$6:$T$65,13,FALSE)+IF(C10="",0,VLOOKUP(C10,'空_計算'!$A$6:$T$65,13,FALSE)),IF(D10="材積m3",VLOOKUP(B10,'空_計算'!$A$6:$T$65,14,FALSE)+IF(C10="",0,VLOOKUP(C10,'空_計算'!$A$6:$T$65,14,FALSE)),IF(D10="面積m2",VLOOKUP(B10,'空_計算'!$A$6:$T$65,15,FALSE)+IF(C10="",0,VLOOKUP(C10,'空_計算'!$A$6:$T$65,15,FALSE)),IF(D10="本",VLOOKUP(B10,'空_計算'!$A$6:$T$65,9,FALSE)+IF(C10="",0,VLOOKUP(C10,'空_計算'!$A$6:$T$65,9,FALSE)),IF(D10="枚",VLOOKUP(B10,'空_計算'!$A$6:$T$65,9,FALSE)+IF(C10="",0,VLOOKUP(C10,'空_計算'!$A$6:$T$65,9,FALSE)),"")))))),""),""))</x:f>
      </x:c>
      <x:c r="J10" s="54" t="str">
        <x:f>IF(A10="","",IF(L10="照合可（候補）",ROUND(I10,F10),""))</x:f>
      </x:c>
      <x:c r="K10" s="18" t="str">
        <x:f>IF(A10="","",IFERROR(IF(AND(AND(COUNTIF('空_計算'!$A$6:$A$65,B10)=1,OR(C10="",AND(COUNTIF('空_計算'!$A$6:$A$65,C10)=1,B10&lt;&gt;C10))),OR(C10="",AND(VLOOKUP(B10,'空_計算'!$A$6:$T$65,2,FALSE)=VLOOKUP(C10,'空_計算'!$A$6:$T$65,2,FALSE),VLOOKUP(B10,'空_計算'!$A$6:$T$65,10,FALSE)=VLOOKUP(C10,'空_計算'!$A$6:$T$65,10,FALSE)))),VLOOKUP(B10,'空_計算'!$A$6:$T$65,9,FALSE)+IF(C10="",0,VLOOKUP(C10,'空_計算'!$A$6:$T$65,9,FALSE)),""),""))</x:f>
      </x:c>
      <x:c r="L10" s="18" t="str">
        <x:f>IF(A10="","",IFERROR(IF(NOT(AND(COUNTIF('空_計算'!$A$6:$A$65,B10)=1,OR(C10="",AND(COUNTIF('空_計算'!$A$6:$A$65,C10)=1,B10&lt;&gt;C10)))),"保留：ID",IF(NOT(OR(C10="",AND(VLOOKUP(B10,'空_計算'!$A$6:$T$65,2,FALSE)=VLOOKUP(C10,'空_計算'!$A$6:$T$65,2,FALSE),VLOOKUP(B10,'空_計算'!$A$6:$T$65,10,FALSE)=VLOOKUP(C10,'空_計算'!$A$6:$T$65,10,FALSE)))),"保留：品目混在",IF(NOT(AND(E10=IF(OR(D10="理論kg",D10="実測kg"),"kg",IF(D10="材積m3","m3",IF(D10="面積m2","m2",D10))),VLOOKUP(B10,'空_計算'!$A$6:$T$65,16,FALSE)=E10,OR(C10="",VLOOKUP(C10,'空_計算'!$A$6:$T$65,16,FALSE)=E10),OR(AND(D10="本",VLOOKUP(B10,'空_計算'!$A$6:$T$65,10,FALSE)="本"),AND(D10="枚",VLOOKUP(B10,'空_計算'!$A$6:$T$65,10,FALSE)="枚"),D10="理論kg",D10="実測kg",D10="材積m3",D10="面積m2"))),"保留：単位",IF(NOT(AND(VLOOKUP(B10,'空_計算'!$A$6:$T$65,8,FALSE)="加工品",VLOOKUP(B10,'空_計算'!$A$6:$T$65,18,FALSE)="入力OK",OR(C10="",AND(VLOOKUP(C10,'空_計算'!$A$6:$T$65,8,FALSE)="加工品",VLOOKUP(C10,'空_計算'!$A$6:$T$65,18,FALSE)="入力OK")))),"保留：生成記録",IF(NOT(AND(VLOOKUP(VLOOKUP(B10,'空_計算'!$A$6:$T$65,7,FALSE),'空_照合'!$A$6:$K$35,11,FALSE)="一致（数量のみ）",OR(C10="",VLOOKUP(VLOOKUP(C10,'空_計算'!$A$6:$T$65,7,FALSE),'空_照合'!$A$6:$K$35,11,FALSE)="一致（数量のみ）"))),"保留：数量差分",IF(OR(NOT(ISNUMBER(I10)),I10&lt;=0,AND(D10="実測kg",M10="")),"保留：計量・根拠",IF(NOT(AND(ISNUMBER(F10),F10&gt;=0,F10&lt;=6,MOD(F10,1)=0,OR(AND(D10&lt;&gt;"本",D10&lt;&gt;"枚"),F10=0))),"保留：丸め",IF(OR(G10&lt;&gt;"確認済",H10=""),"保留：納品確認","照合可（候補）")))))))),"保留：ID等"))</x:f>
      </x:c>
      <x:c r="M10" s="20"/>
      <x:c r="N10" s="20"/>
    </x:row>
    <x:row r="11" ht="38" customHeight="1">
      <x:c r="A11" s="21"/>
      <x:c r="B11" s="21"/>
      <x:c r="C11" s="21"/>
      <x:c r="D11" s="21"/>
      <x:c r="E11" s="21"/>
      <x:c r="F11" s="21"/>
      <x:c r="G11" s="21"/>
      <x:c r="H11" s="21"/>
      <x:c r="I11" s="29" t="str">
        <x:f>IF(A11="","",IFERROR(IF(OR(AND(D11="理論kg",ISNUMBER(VLOOKUP(B11,'空_計算'!$A$6:$T$65,12,FALSE)),OR(C11="",ISNUMBER(VLOOKUP(C11,'空_計算'!$A$6:$T$65,12,FALSE)))),AND(D11="実測kg",ISNUMBER(VLOOKUP(B11,'空_計算'!$A$6:$T$65,13,FALSE)),OR(C11="",ISNUMBER(VLOOKUP(C11,'空_計算'!$A$6:$T$65,13,FALSE)))),AND(D11="材積m3",ISNUMBER(VLOOKUP(B11,'空_計算'!$A$6:$T$65,14,FALSE)),OR(C11="",ISNUMBER(VLOOKUP(C11,'空_計算'!$A$6:$T$65,14,FALSE)))),AND(D11="面積m2",ISNUMBER(VLOOKUP(B11,'空_計算'!$A$6:$T$65,15,FALSE)),OR(C11="",ISNUMBER(VLOOKUP(C11,'空_計算'!$A$6:$T$65,15,FALSE)))),AND(D11="本",ISNUMBER(VLOOKUP(B11,'空_計算'!$A$6:$T$65,9,FALSE)),OR(C11="",ISNUMBER(VLOOKUP(C11,'空_計算'!$A$6:$T$65,9,FALSE)))),AND(D11="枚",ISNUMBER(VLOOKUP(B11,'空_計算'!$A$6:$T$65,9,FALSE)),OR(C11="",ISNUMBER(VLOOKUP(C11,'空_計算'!$A$6:$T$65,9,FALSE))))),IF(D11="理論kg",VLOOKUP(B11,'空_計算'!$A$6:$T$65,12,FALSE)+IF(C11="",0,VLOOKUP(C11,'空_計算'!$A$6:$T$65,12,FALSE)),IF(D11="実測kg",VLOOKUP(B11,'空_計算'!$A$6:$T$65,13,FALSE)+IF(C11="",0,VLOOKUP(C11,'空_計算'!$A$6:$T$65,13,FALSE)),IF(D11="材積m3",VLOOKUP(B11,'空_計算'!$A$6:$T$65,14,FALSE)+IF(C11="",0,VLOOKUP(C11,'空_計算'!$A$6:$T$65,14,FALSE)),IF(D11="面積m2",VLOOKUP(B11,'空_計算'!$A$6:$T$65,15,FALSE)+IF(C11="",0,VLOOKUP(C11,'空_計算'!$A$6:$T$65,15,FALSE)),IF(D11="本",VLOOKUP(B11,'空_計算'!$A$6:$T$65,9,FALSE)+IF(C11="",0,VLOOKUP(C11,'空_計算'!$A$6:$T$65,9,FALSE)),IF(D11="枚",VLOOKUP(B11,'空_計算'!$A$6:$T$65,9,FALSE)+IF(C11="",0,VLOOKUP(C11,'空_計算'!$A$6:$T$65,9,FALSE)),"")))))),""),""))</x:f>
      </x:c>
      <x:c r="J11" s="55" t="str">
        <x:f>IF(A11="","",IF(L11="照合可（候補）",ROUND(I11,F11),""))</x:f>
      </x:c>
      <x:c r="K11" s="4" t="str">
        <x:f>IF(A11="","",IFERROR(IF(AND(AND(COUNTIF('空_計算'!$A$6:$A$65,B11)=1,OR(C11="",AND(COUNTIF('空_計算'!$A$6:$A$65,C11)=1,B11&lt;&gt;C11))),OR(C11="",AND(VLOOKUP(B11,'空_計算'!$A$6:$T$65,2,FALSE)=VLOOKUP(C11,'空_計算'!$A$6:$T$65,2,FALSE),VLOOKUP(B11,'空_計算'!$A$6:$T$65,10,FALSE)=VLOOKUP(C11,'空_計算'!$A$6:$T$65,10,FALSE)))),VLOOKUP(B11,'空_計算'!$A$6:$T$65,9,FALSE)+IF(C11="",0,VLOOKUP(C11,'空_計算'!$A$6:$T$65,9,FALSE)),""),""))</x:f>
      </x:c>
      <x:c r="L11" s="4" t="str">
        <x:f>IF(A11="","",IFERROR(IF(NOT(AND(COUNTIF('空_計算'!$A$6:$A$65,B11)=1,OR(C11="",AND(COUNTIF('空_計算'!$A$6:$A$65,C11)=1,B11&lt;&gt;C11)))),"保留：ID",IF(NOT(OR(C11="",AND(VLOOKUP(B11,'空_計算'!$A$6:$T$65,2,FALSE)=VLOOKUP(C11,'空_計算'!$A$6:$T$65,2,FALSE),VLOOKUP(B11,'空_計算'!$A$6:$T$65,10,FALSE)=VLOOKUP(C11,'空_計算'!$A$6:$T$65,10,FALSE)))),"保留：品目混在",IF(NOT(AND(E11=IF(OR(D11="理論kg",D11="実測kg"),"kg",IF(D11="材積m3","m3",IF(D11="面積m2","m2",D11))),VLOOKUP(B11,'空_計算'!$A$6:$T$65,16,FALSE)=E11,OR(C11="",VLOOKUP(C11,'空_計算'!$A$6:$T$65,16,FALSE)=E11),OR(AND(D11="本",VLOOKUP(B11,'空_計算'!$A$6:$T$65,10,FALSE)="本"),AND(D11="枚",VLOOKUP(B11,'空_計算'!$A$6:$T$65,10,FALSE)="枚"),D11="理論kg",D11="実測kg",D11="材積m3",D11="面積m2"))),"保留：単位",IF(NOT(AND(VLOOKUP(B11,'空_計算'!$A$6:$T$65,8,FALSE)="加工品",VLOOKUP(B11,'空_計算'!$A$6:$T$65,18,FALSE)="入力OK",OR(C11="",AND(VLOOKUP(C11,'空_計算'!$A$6:$T$65,8,FALSE)="加工品",VLOOKUP(C11,'空_計算'!$A$6:$T$65,18,FALSE)="入力OK")))),"保留：生成記録",IF(NOT(AND(VLOOKUP(VLOOKUP(B11,'空_計算'!$A$6:$T$65,7,FALSE),'空_照合'!$A$6:$K$35,11,FALSE)="一致（数量のみ）",OR(C11="",VLOOKUP(VLOOKUP(C11,'空_計算'!$A$6:$T$65,7,FALSE),'空_照合'!$A$6:$K$35,11,FALSE)="一致（数量のみ）"))),"保留：数量差分",IF(OR(NOT(ISNUMBER(I11)),I11&lt;=0,AND(D11="実測kg",M11="")),"保留：計量・根拠",IF(NOT(AND(ISNUMBER(F11),F11&gt;=0,F11&lt;=6,MOD(F11,1)=0,OR(AND(D11&lt;&gt;"本",D11&lt;&gt;"枚"),F11=0))),"保留：丸め",IF(OR(G11&lt;&gt;"確認済",H11=""),"保留：納品確認","照合可（候補）")))))))),"保留：ID等"))</x:f>
      </x:c>
      <x:c r="M11" s="21"/>
      <x:c r="N11" s="21"/>
    </x:row>
    <x:row r="12" ht="38" customHeight="1">
      <x:c r="A12" s="20"/>
      <x:c r="B12" s="20"/>
      <x:c r="C12" s="20"/>
      <x:c r="D12" s="20"/>
      <x:c r="E12" s="20"/>
      <x:c r="F12" s="20"/>
      <x:c r="G12" s="20"/>
      <x:c r="H12" s="20"/>
      <x:c r="I12" s="28" t="str">
        <x:f>IF(A12="","",IFERROR(IF(OR(AND(D12="理論kg",ISNUMBER(VLOOKUP(B12,'空_計算'!$A$6:$T$65,12,FALSE)),OR(C12="",ISNUMBER(VLOOKUP(C12,'空_計算'!$A$6:$T$65,12,FALSE)))),AND(D12="実測kg",ISNUMBER(VLOOKUP(B12,'空_計算'!$A$6:$T$65,13,FALSE)),OR(C12="",ISNUMBER(VLOOKUP(C12,'空_計算'!$A$6:$T$65,13,FALSE)))),AND(D12="材積m3",ISNUMBER(VLOOKUP(B12,'空_計算'!$A$6:$T$65,14,FALSE)),OR(C12="",ISNUMBER(VLOOKUP(C12,'空_計算'!$A$6:$T$65,14,FALSE)))),AND(D12="面積m2",ISNUMBER(VLOOKUP(B12,'空_計算'!$A$6:$T$65,15,FALSE)),OR(C12="",ISNUMBER(VLOOKUP(C12,'空_計算'!$A$6:$T$65,15,FALSE)))),AND(D12="本",ISNUMBER(VLOOKUP(B12,'空_計算'!$A$6:$T$65,9,FALSE)),OR(C12="",ISNUMBER(VLOOKUP(C12,'空_計算'!$A$6:$T$65,9,FALSE)))),AND(D12="枚",ISNUMBER(VLOOKUP(B12,'空_計算'!$A$6:$T$65,9,FALSE)),OR(C12="",ISNUMBER(VLOOKUP(C12,'空_計算'!$A$6:$T$65,9,FALSE))))),IF(D12="理論kg",VLOOKUP(B12,'空_計算'!$A$6:$T$65,12,FALSE)+IF(C12="",0,VLOOKUP(C12,'空_計算'!$A$6:$T$65,12,FALSE)),IF(D12="実測kg",VLOOKUP(B12,'空_計算'!$A$6:$T$65,13,FALSE)+IF(C12="",0,VLOOKUP(C12,'空_計算'!$A$6:$T$65,13,FALSE)),IF(D12="材積m3",VLOOKUP(B12,'空_計算'!$A$6:$T$65,14,FALSE)+IF(C12="",0,VLOOKUP(C12,'空_計算'!$A$6:$T$65,14,FALSE)),IF(D12="面積m2",VLOOKUP(B12,'空_計算'!$A$6:$T$65,15,FALSE)+IF(C12="",0,VLOOKUP(C12,'空_計算'!$A$6:$T$65,15,FALSE)),IF(D12="本",VLOOKUP(B12,'空_計算'!$A$6:$T$65,9,FALSE)+IF(C12="",0,VLOOKUP(C12,'空_計算'!$A$6:$T$65,9,FALSE)),IF(D12="枚",VLOOKUP(B12,'空_計算'!$A$6:$T$65,9,FALSE)+IF(C12="",0,VLOOKUP(C12,'空_計算'!$A$6:$T$65,9,FALSE)),"")))))),""),""))</x:f>
      </x:c>
      <x:c r="J12" s="54" t="str">
        <x:f>IF(A12="","",IF(L12="照合可（候補）",ROUND(I12,F12),""))</x:f>
      </x:c>
      <x:c r="K12" s="18" t="str">
        <x:f>IF(A12="","",IFERROR(IF(AND(AND(COUNTIF('空_計算'!$A$6:$A$65,B12)=1,OR(C12="",AND(COUNTIF('空_計算'!$A$6:$A$65,C12)=1,B12&lt;&gt;C12))),OR(C12="",AND(VLOOKUP(B12,'空_計算'!$A$6:$T$65,2,FALSE)=VLOOKUP(C12,'空_計算'!$A$6:$T$65,2,FALSE),VLOOKUP(B12,'空_計算'!$A$6:$T$65,10,FALSE)=VLOOKUP(C12,'空_計算'!$A$6:$T$65,10,FALSE)))),VLOOKUP(B12,'空_計算'!$A$6:$T$65,9,FALSE)+IF(C12="",0,VLOOKUP(C12,'空_計算'!$A$6:$T$65,9,FALSE)),""),""))</x:f>
      </x:c>
      <x:c r="L12" s="18" t="str">
        <x:f>IF(A12="","",IFERROR(IF(NOT(AND(COUNTIF('空_計算'!$A$6:$A$65,B12)=1,OR(C12="",AND(COUNTIF('空_計算'!$A$6:$A$65,C12)=1,B12&lt;&gt;C12)))),"保留：ID",IF(NOT(OR(C12="",AND(VLOOKUP(B12,'空_計算'!$A$6:$T$65,2,FALSE)=VLOOKUP(C12,'空_計算'!$A$6:$T$65,2,FALSE),VLOOKUP(B12,'空_計算'!$A$6:$T$65,10,FALSE)=VLOOKUP(C12,'空_計算'!$A$6:$T$65,10,FALSE)))),"保留：品目混在",IF(NOT(AND(E12=IF(OR(D12="理論kg",D12="実測kg"),"kg",IF(D12="材積m3","m3",IF(D12="面積m2","m2",D12))),VLOOKUP(B12,'空_計算'!$A$6:$T$65,16,FALSE)=E12,OR(C12="",VLOOKUP(C12,'空_計算'!$A$6:$T$65,16,FALSE)=E12),OR(AND(D12="本",VLOOKUP(B12,'空_計算'!$A$6:$T$65,10,FALSE)="本"),AND(D12="枚",VLOOKUP(B12,'空_計算'!$A$6:$T$65,10,FALSE)="枚"),D12="理論kg",D12="実測kg",D12="材積m3",D12="面積m2"))),"保留：単位",IF(NOT(AND(VLOOKUP(B12,'空_計算'!$A$6:$T$65,8,FALSE)="加工品",VLOOKUP(B12,'空_計算'!$A$6:$T$65,18,FALSE)="入力OK",OR(C12="",AND(VLOOKUP(C12,'空_計算'!$A$6:$T$65,8,FALSE)="加工品",VLOOKUP(C12,'空_計算'!$A$6:$T$65,18,FALSE)="入力OK")))),"保留：生成記録",IF(NOT(AND(VLOOKUP(VLOOKUP(B12,'空_計算'!$A$6:$T$65,7,FALSE),'空_照合'!$A$6:$K$35,11,FALSE)="一致（数量のみ）",OR(C12="",VLOOKUP(VLOOKUP(C12,'空_計算'!$A$6:$T$65,7,FALSE),'空_照合'!$A$6:$K$35,11,FALSE)="一致（数量のみ）"))),"保留：数量差分",IF(OR(NOT(ISNUMBER(I12)),I12&lt;=0,AND(D12="実測kg",M12="")),"保留：計量・根拠",IF(NOT(AND(ISNUMBER(F12),F12&gt;=0,F12&lt;=6,MOD(F12,1)=0,OR(AND(D12&lt;&gt;"本",D12&lt;&gt;"枚"),F12=0))),"保留：丸め",IF(OR(G12&lt;&gt;"確認済",H12=""),"保留：納品確認","照合可（候補）")))))))),"保留：ID等"))</x:f>
      </x:c>
      <x:c r="M12" s="20"/>
      <x:c r="N12" s="20"/>
    </x:row>
    <x:row r="13" ht="38" customHeight="1">
      <x:c r="A13" s="21"/>
      <x:c r="B13" s="21"/>
      <x:c r="C13" s="21"/>
      <x:c r="D13" s="21"/>
      <x:c r="E13" s="21"/>
      <x:c r="F13" s="21"/>
      <x:c r="G13" s="21"/>
      <x:c r="H13" s="21"/>
      <x:c r="I13" s="29" t="str">
        <x:f>IF(A13="","",IFERROR(IF(OR(AND(D13="理論kg",ISNUMBER(VLOOKUP(B13,'空_計算'!$A$6:$T$65,12,FALSE)),OR(C13="",ISNUMBER(VLOOKUP(C13,'空_計算'!$A$6:$T$65,12,FALSE)))),AND(D13="実測kg",ISNUMBER(VLOOKUP(B13,'空_計算'!$A$6:$T$65,13,FALSE)),OR(C13="",ISNUMBER(VLOOKUP(C13,'空_計算'!$A$6:$T$65,13,FALSE)))),AND(D13="材積m3",ISNUMBER(VLOOKUP(B13,'空_計算'!$A$6:$T$65,14,FALSE)),OR(C13="",ISNUMBER(VLOOKUP(C13,'空_計算'!$A$6:$T$65,14,FALSE)))),AND(D13="面積m2",ISNUMBER(VLOOKUP(B13,'空_計算'!$A$6:$T$65,15,FALSE)),OR(C13="",ISNUMBER(VLOOKUP(C13,'空_計算'!$A$6:$T$65,15,FALSE)))),AND(D13="本",ISNUMBER(VLOOKUP(B13,'空_計算'!$A$6:$T$65,9,FALSE)),OR(C13="",ISNUMBER(VLOOKUP(C13,'空_計算'!$A$6:$T$65,9,FALSE)))),AND(D13="枚",ISNUMBER(VLOOKUP(B13,'空_計算'!$A$6:$T$65,9,FALSE)),OR(C13="",ISNUMBER(VLOOKUP(C13,'空_計算'!$A$6:$T$65,9,FALSE))))),IF(D13="理論kg",VLOOKUP(B13,'空_計算'!$A$6:$T$65,12,FALSE)+IF(C13="",0,VLOOKUP(C13,'空_計算'!$A$6:$T$65,12,FALSE)),IF(D13="実測kg",VLOOKUP(B13,'空_計算'!$A$6:$T$65,13,FALSE)+IF(C13="",0,VLOOKUP(C13,'空_計算'!$A$6:$T$65,13,FALSE)),IF(D13="材積m3",VLOOKUP(B13,'空_計算'!$A$6:$T$65,14,FALSE)+IF(C13="",0,VLOOKUP(C13,'空_計算'!$A$6:$T$65,14,FALSE)),IF(D13="面積m2",VLOOKUP(B13,'空_計算'!$A$6:$T$65,15,FALSE)+IF(C13="",0,VLOOKUP(C13,'空_計算'!$A$6:$T$65,15,FALSE)),IF(D13="本",VLOOKUP(B13,'空_計算'!$A$6:$T$65,9,FALSE)+IF(C13="",0,VLOOKUP(C13,'空_計算'!$A$6:$T$65,9,FALSE)),IF(D13="枚",VLOOKUP(B13,'空_計算'!$A$6:$T$65,9,FALSE)+IF(C13="",0,VLOOKUP(C13,'空_計算'!$A$6:$T$65,9,FALSE)),"")))))),""),""))</x:f>
      </x:c>
      <x:c r="J13" s="55" t="str">
        <x:f>IF(A13="","",IF(L13="照合可（候補）",ROUND(I13,F13),""))</x:f>
      </x:c>
      <x:c r="K13" s="4" t="str">
        <x:f>IF(A13="","",IFERROR(IF(AND(AND(COUNTIF('空_計算'!$A$6:$A$65,B13)=1,OR(C13="",AND(COUNTIF('空_計算'!$A$6:$A$65,C13)=1,B13&lt;&gt;C13))),OR(C13="",AND(VLOOKUP(B13,'空_計算'!$A$6:$T$65,2,FALSE)=VLOOKUP(C13,'空_計算'!$A$6:$T$65,2,FALSE),VLOOKUP(B13,'空_計算'!$A$6:$T$65,10,FALSE)=VLOOKUP(C13,'空_計算'!$A$6:$T$65,10,FALSE)))),VLOOKUP(B13,'空_計算'!$A$6:$T$65,9,FALSE)+IF(C13="",0,VLOOKUP(C13,'空_計算'!$A$6:$T$65,9,FALSE)),""),""))</x:f>
      </x:c>
      <x:c r="L13" s="4" t="str">
        <x:f>IF(A13="","",IFERROR(IF(NOT(AND(COUNTIF('空_計算'!$A$6:$A$65,B13)=1,OR(C13="",AND(COUNTIF('空_計算'!$A$6:$A$65,C13)=1,B13&lt;&gt;C13)))),"保留：ID",IF(NOT(OR(C13="",AND(VLOOKUP(B13,'空_計算'!$A$6:$T$65,2,FALSE)=VLOOKUP(C13,'空_計算'!$A$6:$T$65,2,FALSE),VLOOKUP(B13,'空_計算'!$A$6:$T$65,10,FALSE)=VLOOKUP(C13,'空_計算'!$A$6:$T$65,10,FALSE)))),"保留：品目混在",IF(NOT(AND(E13=IF(OR(D13="理論kg",D13="実測kg"),"kg",IF(D13="材積m3","m3",IF(D13="面積m2","m2",D13))),VLOOKUP(B13,'空_計算'!$A$6:$T$65,16,FALSE)=E13,OR(C13="",VLOOKUP(C13,'空_計算'!$A$6:$T$65,16,FALSE)=E13),OR(AND(D13="本",VLOOKUP(B13,'空_計算'!$A$6:$T$65,10,FALSE)="本"),AND(D13="枚",VLOOKUP(B13,'空_計算'!$A$6:$T$65,10,FALSE)="枚"),D13="理論kg",D13="実測kg",D13="材積m3",D13="面積m2"))),"保留：単位",IF(NOT(AND(VLOOKUP(B13,'空_計算'!$A$6:$T$65,8,FALSE)="加工品",VLOOKUP(B13,'空_計算'!$A$6:$T$65,18,FALSE)="入力OK",OR(C13="",AND(VLOOKUP(C13,'空_計算'!$A$6:$T$65,8,FALSE)="加工品",VLOOKUP(C13,'空_計算'!$A$6:$T$65,18,FALSE)="入力OK")))),"保留：生成記録",IF(NOT(AND(VLOOKUP(VLOOKUP(B13,'空_計算'!$A$6:$T$65,7,FALSE),'空_照合'!$A$6:$K$35,11,FALSE)="一致（数量のみ）",OR(C13="",VLOOKUP(VLOOKUP(C13,'空_計算'!$A$6:$T$65,7,FALSE),'空_照合'!$A$6:$K$35,11,FALSE)="一致（数量のみ）"))),"保留：数量差分",IF(OR(NOT(ISNUMBER(I13)),I13&lt;=0,AND(D13="実測kg",M13="")),"保留：計量・根拠",IF(NOT(AND(ISNUMBER(F13),F13&gt;=0,F13&lt;=6,MOD(F13,1)=0,OR(AND(D13&lt;&gt;"本",D13&lt;&gt;"枚"),F13=0))),"保留：丸め",IF(OR(G13&lt;&gt;"確認済",H13=""),"保留：納品確認","照合可（候補）")))))))),"保留：ID等"))</x:f>
      </x:c>
      <x:c r="M13" s="21"/>
      <x:c r="N13" s="21"/>
    </x:row>
    <x:row r="14" ht="38" customHeight="1">
      <x:c r="A14" s="20"/>
      <x:c r="B14" s="20"/>
      <x:c r="C14" s="20"/>
      <x:c r="D14" s="20"/>
      <x:c r="E14" s="20"/>
      <x:c r="F14" s="20"/>
      <x:c r="G14" s="20"/>
      <x:c r="H14" s="20"/>
      <x:c r="I14" s="28" t="str">
        <x:f>IF(A14="","",IFERROR(IF(OR(AND(D14="理論kg",ISNUMBER(VLOOKUP(B14,'空_計算'!$A$6:$T$65,12,FALSE)),OR(C14="",ISNUMBER(VLOOKUP(C14,'空_計算'!$A$6:$T$65,12,FALSE)))),AND(D14="実測kg",ISNUMBER(VLOOKUP(B14,'空_計算'!$A$6:$T$65,13,FALSE)),OR(C14="",ISNUMBER(VLOOKUP(C14,'空_計算'!$A$6:$T$65,13,FALSE)))),AND(D14="材積m3",ISNUMBER(VLOOKUP(B14,'空_計算'!$A$6:$T$65,14,FALSE)),OR(C14="",ISNUMBER(VLOOKUP(C14,'空_計算'!$A$6:$T$65,14,FALSE)))),AND(D14="面積m2",ISNUMBER(VLOOKUP(B14,'空_計算'!$A$6:$T$65,15,FALSE)),OR(C14="",ISNUMBER(VLOOKUP(C14,'空_計算'!$A$6:$T$65,15,FALSE)))),AND(D14="本",ISNUMBER(VLOOKUP(B14,'空_計算'!$A$6:$T$65,9,FALSE)),OR(C14="",ISNUMBER(VLOOKUP(C14,'空_計算'!$A$6:$T$65,9,FALSE)))),AND(D14="枚",ISNUMBER(VLOOKUP(B14,'空_計算'!$A$6:$T$65,9,FALSE)),OR(C14="",ISNUMBER(VLOOKUP(C14,'空_計算'!$A$6:$T$65,9,FALSE))))),IF(D14="理論kg",VLOOKUP(B14,'空_計算'!$A$6:$T$65,12,FALSE)+IF(C14="",0,VLOOKUP(C14,'空_計算'!$A$6:$T$65,12,FALSE)),IF(D14="実測kg",VLOOKUP(B14,'空_計算'!$A$6:$T$65,13,FALSE)+IF(C14="",0,VLOOKUP(C14,'空_計算'!$A$6:$T$65,13,FALSE)),IF(D14="材積m3",VLOOKUP(B14,'空_計算'!$A$6:$T$65,14,FALSE)+IF(C14="",0,VLOOKUP(C14,'空_計算'!$A$6:$T$65,14,FALSE)),IF(D14="面積m2",VLOOKUP(B14,'空_計算'!$A$6:$T$65,15,FALSE)+IF(C14="",0,VLOOKUP(C14,'空_計算'!$A$6:$T$65,15,FALSE)),IF(D14="本",VLOOKUP(B14,'空_計算'!$A$6:$T$65,9,FALSE)+IF(C14="",0,VLOOKUP(C14,'空_計算'!$A$6:$T$65,9,FALSE)),IF(D14="枚",VLOOKUP(B14,'空_計算'!$A$6:$T$65,9,FALSE)+IF(C14="",0,VLOOKUP(C14,'空_計算'!$A$6:$T$65,9,FALSE)),"")))))),""),""))</x:f>
      </x:c>
      <x:c r="J14" s="54" t="str">
        <x:f>IF(A14="","",IF(L14="照合可（候補）",ROUND(I14,F14),""))</x:f>
      </x:c>
      <x:c r="K14" s="18" t="str">
        <x:f>IF(A14="","",IFERROR(IF(AND(AND(COUNTIF('空_計算'!$A$6:$A$65,B14)=1,OR(C14="",AND(COUNTIF('空_計算'!$A$6:$A$65,C14)=1,B14&lt;&gt;C14))),OR(C14="",AND(VLOOKUP(B14,'空_計算'!$A$6:$T$65,2,FALSE)=VLOOKUP(C14,'空_計算'!$A$6:$T$65,2,FALSE),VLOOKUP(B14,'空_計算'!$A$6:$T$65,10,FALSE)=VLOOKUP(C14,'空_計算'!$A$6:$T$65,10,FALSE)))),VLOOKUP(B14,'空_計算'!$A$6:$T$65,9,FALSE)+IF(C14="",0,VLOOKUP(C14,'空_計算'!$A$6:$T$65,9,FALSE)),""),""))</x:f>
      </x:c>
      <x:c r="L14" s="18" t="str">
        <x:f>IF(A14="","",IFERROR(IF(NOT(AND(COUNTIF('空_計算'!$A$6:$A$65,B14)=1,OR(C14="",AND(COUNTIF('空_計算'!$A$6:$A$65,C14)=1,B14&lt;&gt;C14)))),"保留：ID",IF(NOT(OR(C14="",AND(VLOOKUP(B14,'空_計算'!$A$6:$T$65,2,FALSE)=VLOOKUP(C14,'空_計算'!$A$6:$T$65,2,FALSE),VLOOKUP(B14,'空_計算'!$A$6:$T$65,10,FALSE)=VLOOKUP(C14,'空_計算'!$A$6:$T$65,10,FALSE)))),"保留：品目混在",IF(NOT(AND(E14=IF(OR(D14="理論kg",D14="実測kg"),"kg",IF(D14="材積m3","m3",IF(D14="面積m2","m2",D14))),VLOOKUP(B14,'空_計算'!$A$6:$T$65,16,FALSE)=E14,OR(C14="",VLOOKUP(C14,'空_計算'!$A$6:$T$65,16,FALSE)=E14),OR(AND(D14="本",VLOOKUP(B14,'空_計算'!$A$6:$T$65,10,FALSE)="本"),AND(D14="枚",VLOOKUP(B14,'空_計算'!$A$6:$T$65,10,FALSE)="枚"),D14="理論kg",D14="実測kg",D14="材積m3",D14="面積m2"))),"保留：単位",IF(NOT(AND(VLOOKUP(B14,'空_計算'!$A$6:$T$65,8,FALSE)="加工品",VLOOKUP(B14,'空_計算'!$A$6:$T$65,18,FALSE)="入力OK",OR(C14="",AND(VLOOKUP(C14,'空_計算'!$A$6:$T$65,8,FALSE)="加工品",VLOOKUP(C14,'空_計算'!$A$6:$T$65,18,FALSE)="入力OK")))),"保留：生成記録",IF(NOT(AND(VLOOKUP(VLOOKUP(B14,'空_計算'!$A$6:$T$65,7,FALSE),'空_照合'!$A$6:$K$35,11,FALSE)="一致（数量のみ）",OR(C14="",VLOOKUP(VLOOKUP(C14,'空_計算'!$A$6:$T$65,7,FALSE),'空_照合'!$A$6:$K$35,11,FALSE)="一致（数量のみ）"))),"保留：数量差分",IF(OR(NOT(ISNUMBER(I14)),I14&lt;=0,AND(D14="実測kg",M14="")),"保留：計量・根拠",IF(NOT(AND(ISNUMBER(F14),F14&gt;=0,F14&lt;=6,MOD(F14,1)=0,OR(AND(D14&lt;&gt;"本",D14&lt;&gt;"枚"),F14=0))),"保留：丸め",IF(OR(G14&lt;&gt;"確認済",H14=""),"保留：納品確認","照合可（候補）")))))))),"保留：ID等"))</x:f>
      </x:c>
      <x:c r="M14" s="20"/>
      <x:c r="N14" s="20"/>
    </x:row>
    <x:row r="15" ht="38" customHeight="1">
      <x:c r="A15" s="21"/>
      <x:c r="B15" s="21"/>
      <x:c r="C15" s="21"/>
      <x:c r="D15" s="21"/>
      <x:c r="E15" s="21"/>
      <x:c r="F15" s="21"/>
      <x:c r="G15" s="21"/>
      <x:c r="H15" s="21"/>
      <x:c r="I15" s="29" t="str">
        <x:f>IF(A15="","",IFERROR(IF(OR(AND(D15="理論kg",ISNUMBER(VLOOKUP(B15,'空_計算'!$A$6:$T$65,12,FALSE)),OR(C15="",ISNUMBER(VLOOKUP(C15,'空_計算'!$A$6:$T$65,12,FALSE)))),AND(D15="実測kg",ISNUMBER(VLOOKUP(B15,'空_計算'!$A$6:$T$65,13,FALSE)),OR(C15="",ISNUMBER(VLOOKUP(C15,'空_計算'!$A$6:$T$65,13,FALSE)))),AND(D15="材積m3",ISNUMBER(VLOOKUP(B15,'空_計算'!$A$6:$T$65,14,FALSE)),OR(C15="",ISNUMBER(VLOOKUP(C15,'空_計算'!$A$6:$T$65,14,FALSE)))),AND(D15="面積m2",ISNUMBER(VLOOKUP(B15,'空_計算'!$A$6:$T$65,15,FALSE)),OR(C15="",ISNUMBER(VLOOKUP(C15,'空_計算'!$A$6:$T$65,15,FALSE)))),AND(D15="本",ISNUMBER(VLOOKUP(B15,'空_計算'!$A$6:$T$65,9,FALSE)),OR(C15="",ISNUMBER(VLOOKUP(C15,'空_計算'!$A$6:$T$65,9,FALSE)))),AND(D15="枚",ISNUMBER(VLOOKUP(B15,'空_計算'!$A$6:$T$65,9,FALSE)),OR(C15="",ISNUMBER(VLOOKUP(C15,'空_計算'!$A$6:$T$65,9,FALSE))))),IF(D15="理論kg",VLOOKUP(B15,'空_計算'!$A$6:$T$65,12,FALSE)+IF(C15="",0,VLOOKUP(C15,'空_計算'!$A$6:$T$65,12,FALSE)),IF(D15="実測kg",VLOOKUP(B15,'空_計算'!$A$6:$T$65,13,FALSE)+IF(C15="",0,VLOOKUP(C15,'空_計算'!$A$6:$T$65,13,FALSE)),IF(D15="材積m3",VLOOKUP(B15,'空_計算'!$A$6:$T$65,14,FALSE)+IF(C15="",0,VLOOKUP(C15,'空_計算'!$A$6:$T$65,14,FALSE)),IF(D15="面積m2",VLOOKUP(B15,'空_計算'!$A$6:$T$65,15,FALSE)+IF(C15="",0,VLOOKUP(C15,'空_計算'!$A$6:$T$65,15,FALSE)),IF(D15="本",VLOOKUP(B15,'空_計算'!$A$6:$T$65,9,FALSE)+IF(C15="",0,VLOOKUP(C15,'空_計算'!$A$6:$T$65,9,FALSE)),IF(D15="枚",VLOOKUP(B15,'空_計算'!$A$6:$T$65,9,FALSE)+IF(C15="",0,VLOOKUP(C15,'空_計算'!$A$6:$T$65,9,FALSE)),"")))))),""),""))</x:f>
      </x:c>
      <x:c r="J15" s="55" t="str">
        <x:f>IF(A15="","",IF(L15="照合可（候補）",ROUND(I15,F15),""))</x:f>
      </x:c>
      <x:c r="K15" s="4" t="str">
        <x:f>IF(A15="","",IFERROR(IF(AND(AND(COUNTIF('空_計算'!$A$6:$A$65,B15)=1,OR(C15="",AND(COUNTIF('空_計算'!$A$6:$A$65,C15)=1,B15&lt;&gt;C15))),OR(C15="",AND(VLOOKUP(B15,'空_計算'!$A$6:$T$65,2,FALSE)=VLOOKUP(C15,'空_計算'!$A$6:$T$65,2,FALSE),VLOOKUP(B15,'空_計算'!$A$6:$T$65,10,FALSE)=VLOOKUP(C15,'空_計算'!$A$6:$T$65,10,FALSE)))),VLOOKUP(B15,'空_計算'!$A$6:$T$65,9,FALSE)+IF(C15="",0,VLOOKUP(C15,'空_計算'!$A$6:$T$65,9,FALSE)),""),""))</x:f>
      </x:c>
      <x:c r="L15" s="4" t="str">
        <x:f>IF(A15="","",IFERROR(IF(NOT(AND(COUNTIF('空_計算'!$A$6:$A$65,B15)=1,OR(C15="",AND(COUNTIF('空_計算'!$A$6:$A$65,C15)=1,B15&lt;&gt;C15)))),"保留：ID",IF(NOT(OR(C15="",AND(VLOOKUP(B15,'空_計算'!$A$6:$T$65,2,FALSE)=VLOOKUP(C15,'空_計算'!$A$6:$T$65,2,FALSE),VLOOKUP(B15,'空_計算'!$A$6:$T$65,10,FALSE)=VLOOKUP(C15,'空_計算'!$A$6:$T$65,10,FALSE)))),"保留：品目混在",IF(NOT(AND(E15=IF(OR(D15="理論kg",D15="実測kg"),"kg",IF(D15="材積m3","m3",IF(D15="面積m2","m2",D15))),VLOOKUP(B15,'空_計算'!$A$6:$T$65,16,FALSE)=E15,OR(C15="",VLOOKUP(C15,'空_計算'!$A$6:$T$65,16,FALSE)=E15),OR(AND(D15="本",VLOOKUP(B15,'空_計算'!$A$6:$T$65,10,FALSE)="本"),AND(D15="枚",VLOOKUP(B15,'空_計算'!$A$6:$T$65,10,FALSE)="枚"),D15="理論kg",D15="実測kg",D15="材積m3",D15="面積m2"))),"保留：単位",IF(NOT(AND(VLOOKUP(B15,'空_計算'!$A$6:$T$65,8,FALSE)="加工品",VLOOKUP(B15,'空_計算'!$A$6:$T$65,18,FALSE)="入力OK",OR(C15="",AND(VLOOKUP(C15,'空_計算'!$A$6:$T$65,8,FALSE)="加工品",VLOOKUP(C15,'空_計算'!$A$6:$T$65,18,FALSE)="入力OK")))),"保留：生成記録",IF(NOT(AND(VLOOKUP(VLOOKUP(B15,'空_計算'!$A$6:$T$65,7,FALSE),'空_照合'!$A$6:$K$35,11,FALSE)="一致（数量のみ）",OR(C15="",VLOOKUP(VLOOKUP(C15,'空_計算'!$A$6:$T$65,7,FALSE),'空_照合'!$A$6:$K$35,11,FALSE)="一致（数量のみ）"))),"保留：数量差分",IF(OR(NOT(ISNUMBER(I15)),I15&lt;=0,AND(D15="実測kg",M15="")),"保留：計量・根拠",IF(NOT(AND(ISNUMBER(F15),F15&gt;=0,F15&lt;=6,MOD(F15,1)=0,OR(AND(D15&lt;&gt;"本",D15&lt;&gt;"枚"),F15=0))),"保留：丸め",IF(OR(G15&lt;&gt;"確認済",H15=""),"保留：納品確認","照合可（候補）")))))))),"保留：ID等"))</x:f>
      </x:c>
      <x:c r="M15" s="21"/>
      <x:c r="N15" s="21"/>
    </x:row>
    <x:row r="16" ht="38" customHeight="1">
      <x:c r="A16" s="20"/>
      <x:c r="B16" s="20"/>
      <x:c r="C16" s="20"/>
      <x:c r="D16" s="20"/>
      <x:c r="E16" s="20"/>
      <x:c r="F16" s="20"/>
      <x:c r="G16" s="20"/>
      <x:c r="H16" s="20"/>
      <x:c r="I16" s="28" t="str">
        <x:f>IF(A16="","",IFERROR(IF(OR(AND(D16="理論kg",ISNUMBER(VLOOKUP(B16,'空_計算'!$A$6:$T$65,12,FALSE)),OR(C16="",ISNUMBER(VLOOKUP(C16,'空_計算'!$A$6:$T$65,12,FALSE)))),AND(D16="実測kg",ISNUMBER(VLOOKUP(B16,'空_計算'!$A$6:$T$65,13,FALSE)),OR(C16="",ISNUMBER(VLOOKUP(C16,'空_計算'!$A$6:$T$65,13,FALSE)))),AND(D16="材積m3",ISNUMBER(VLOOKUP(B16,'空_計算'!$A$6:$T$65,14,FALSE)),OR(C16="",ISNUMBER(VLOOKUP(C16,'空_計算'!$A$6:$T$65,14,FALSE)))),AND(D16="面積m2",ISNUMBER(VLOOKUP(B16,'空_計算'!$A$6:$T$65,15,FALSE)),OR(C16="",ISNUMBER(VLOOKUP(C16,'空_計算'!$A$6:$T$65,15,FALSE)))),AND(D16="本",ISNUMBER(VLOOKUP(B16,'空_計算'!$A$6:$T$65,9,FALSE)),OR(C16="",ISNUMBER(VLOOKUP(C16,'空_計算'!$A$6:$T$65,9,FALSE)))),AND(D16="枚",ISNUMBER(VLOOKUP(B16,'空_計算'!$A$6:$T$65,9,FALSE)),OR(C16="",ISNUMBER(VLOOKUP(C16,'空_計算'!$A$6:$T$65,9,FALSE))))),IF(D16="理論kg",VLOOKUP(B16,'空_計算'!$A$6:$T$65,12,FALSE)+IF(C16="",0,VLOOKUP(C16,'空_計算'!$A$6:$T$65,12,FALSE)),IF(D16="実測kg",VLOOKUP(B16,'空_計算'!$A$6:$T$65,13,FALSE)+IF(C16="",0,VLOOKUP(C16,'空_計算'!$A$6:$T$65,13,FALSE)),IF(D16="材積m3",VLOOKUP(B16,'空_計算'!$A$6:$T$65,14,FALSE)+IF(C16="",0,VLOOKUP(C16,'空_計算'!$A$6:$T$65,14,FALSE)),IF(D16="面積m2",VLOOKUP(B16,'空_計算'!$A$6:$T$65,15,FALSE)+IF(C16="",0,VLOOKUP(C16,'空_計算'!$A$6:$T$65,15,FALSE)),IF(D16="本",VLOOKUP(B16,'空_計算'!$A$6:$T$65,9,FALSE)+IF(C16="",0,VLOOKUP(C16,'空_計算'!$A$6:$T$65,9,FALSE)),IF(D16="枚",VLOOKUP(B16,'空_計算'!$A$6:$T$65,9,FALSE)+IF(C16="",0,VLOOKUP(C16,'空_計算'!$A$6:$T$65,9,FALSE)),"")))))),""),""))</x:f>
      </x:c>
      <x:c r="J16" s="54" t="str">
        <x:f>IF(A16="","",IF(L16="照合可（候補）",ROUND(I16,F16),""))</x:f>
      </x:c>
      <x:c r="K16" s="18" t="str">
        <x:f>IF(A16="","",IFERROR(IF(AND(AND(COUNTIF('空_計算'!$A$6:$A$65,B16)=1,OR(C16="",AND(COUNTIF('空_計算'!$A$6:$A$65,C16)=1,B16&lt;&gt;C16))),OR(C16="",AND(VLOOKUP(B16,'空_計算'!$A$6:$T$65,2,FALSE)=VLOOKUP(C16,'空_計算'!$A$6:$T$65,2,FALSE),VLOOKUP(B16,'空_計算'!$A$6:$T$65,10,FALSE)=VLOOKUP(C16,'空_計算'!$A$6:$T$65,10,FALSE)))),VLOOKUP(B16,'空_計算'!$A$6:$T$65,9,FALSE)+IF(C16="",0,VLOOKUP(C16,'空_計算'!$A$6:$T$65,9,FALSE)),""),""))</x:f>
      </x:c>
      <x:c r="L16" s="18" t="str">
        <x:f>IF(A16="","",IFERROR(IF(NOT(AND(COUNTIF('空_計算'!$A$6:$A$65,B16)=1,OR(C16="",AND(COUNTIF('空_計算'!$A$6:$A$65,C16)=1,B16&lt;&gt;C16)))),"保留：ID",IF(NOT(OR(C16="",AND(VLOOKUP(B16,'空_計算'!$A$6:$T$65,2,FALSE)=VLOOKUP(C16,'空_計算'!$A$6:$T$65,2,FALSE),VLOOKUP(B16,'空_計算'!$A$6:$T$65,10,FALSE)=VLOOKUP(C16,'空_計算'!$A$6:$T$65,10,FALSE)))),"保留：品目混在",IF(NOT(AND(E16=IF(OR(D16="理論kg",D16="実測kg"),"kg",IF(D16="材積m3","m3",IF(D16="面積m2","m2",D16))),VLOOKUP(B16,'空_計算'!$A$6:$T$65,16,FALSE)=E16,OR(C16="",VLOOKUP(C16,'空_計算'!$A$6:$T$65,16,FALSE)=E16),OR(AND(D16="本",VLOOKUP(B16,'空_計算'!$A$6:$T$65,10,FALSE)="本"),AND(D16="枚",VLOOKUP(B16,'空_計算'!$A$6:$T$65,10,FALSE)="枚"),D16="理論kg",D16="実測kg",D16="材積m3",D16="面積m2"))),"保留：単位",IF(NOT(AND(VLOOKUP(B16,'空_計算'!$A$6:$T$65,8,FALSE)="加工品",VLOOKUP(B16,'空_計算'!$A$6:$T$65,18,FALSE)="入力OK",OR(C16="",AND(VLOOKUP(C16,'空_計算'!$A$6:$T$65,8,FALSE)="加工品",VLOOKUP(C16,'空_計算'!$A$6:$T$65,18,FALSE)="入力OK")))),"保留：生成記録",IF(NOT(AND(VLOOKUP(VLOOKUP(B16,'空_計算'!$A$6:$T$65,7,FALSE),'空_照合'!$A$6:$K$35,11,FALSE)="一致（数量のみ）",OR(C16="",VLOOKUP(VLOOKUP(C16,'空_計算'!$A$6:$T$65,7,FALSE),'空_照合'!$A$6:$K$35,11,FALSE)="一致（数量のみ）"))),"保留：数量差分",IF(OR(NOT(ISNUMBER(I16)),I16&lt;=0,AND(D16="実測kg",M16="")),"保留：計量・根拠",IF(NOT(AND(ISNUMBER(F16),F16&gt;=0,F16&lt;=6,MOD(F16,1)=0,OR(AND(D16&lt;&gt;"本",D16&lt;&gt;"枚"),F16=0))),"保留：丸め",IF(OR(G16&lt;&gt;"確認済",H16=""),"保留：納品確認","照合可（候補）")))))))),"保留：ID等"))</x:f>
      </x:c>
      <x:c r="M16" s="20"/>
      <x:c r="N16" s="20"/>
    </x:row>
    <x:row r="17" ht="38" customHeight="1">
      <x:c r="A17" s="21"/>
      <x:c r="B17" s="21"/>
      <x:c r="C17" s="21"/>
      <x:c r="D17" s="21"/>
      <x:c r="E17" s="21"/>
      <x:c r="F17" s="21"/>
      <x:c r="G17" s="21"/>
      <x:c r="H17" s="21"/>
      <x:c r="I17" s="29" t="str">
        <x:f>IF(A17="","",IFERROR(IF(OR(AND(D17="理論kg",ISNUMBER(VLOOKUP(B17,'空_計算'!$A$6:$T$65,12,FALSE)),OR(C17="",ISNUMBER(VLOOKUP(C17,'空_計算'!$A$6:$T$65,12,FALSE)))),AND(D17="実測kg",ISNUMBER(VLOOKUP(B17,'空_計算'!$A$6:$T$65,13,FALSE)),OR(C17="",ISNUMBER(VLOOKUP(C17,'空_計算'!$A$6:$T$65,13,FALSE)))),AND(D17="材積m3",ISNUMBER(VLOOKUP(B17,'空_計算'!$A$6:$T$65,14,FALSE)),OR(C17="",ISNUMBER(VLOOKUP(C17,'空_計算'!$A$6:$T$65,14,FALSE)))),AND(D17="面積m2",ISNUMBER(VLOOKUP(B17,'空_計算'!$A$6:$T$65,15,FALSE)),OR(C17="",ISNUMBER(VLOOKUP(C17,'空_計算'!$A$6:$T$65,15,FALSE)))),AND(D17="本",ISNUMBER(VLOOKUP(B17,'空_計算'!$A$6:$T$65,9,FALSE)),OR(C17="",ISNUMBER(VLOOKUP(C17,'空_計算'!$A$6:$T$65,9,FALSE)))),AND(D17="枚",ISNUMBER(VLOOKUP(B17,'空_計算'!$A$6:$T$65,9,FALSE)),OR(C17="",ISNUMBER(VLOOKUP(C17,'空_計算'!$A$6:$T$65,9,FALSE))))),IF(D17="理論kg",VLOOKUP(B17,'空_計算'!$A$6:$T$65,12,FALSE)+IF(C17="",0,VLOOKUP(C17,'空_計算'!$A$6:$T$65,12,FALSE)),IF(D17="実測kg",VLOOKUP(B17,'空_計算'!$A$6:$T$65,13,FALSE)+IF(C17="",0,VLOOKUP(C17,'空_計算'!$A$6:$T$65,13,FALSE)),IF(D17="材積m3",VLOOKUP(B17,'空_計算'!$A$6:$T$65,14,FALSE)+IF(C17="",0,VLOOKUP(C17,'空_計算'!$A$6:$T$65,14,FALSE)),IF(D17="面積m2",VLOOKUP(B17,'空_計算'!$A$6:$T$65,15,FALSE)+IF(C17="",0,VLOOKUP(C17,'空_計算'!$A$6:$T$65,15,FALSE)),IF(D17="本",VLOOKUP(B17,'空_計算'!$A$6:$T$65,9,FALSE)+IF(C17="",0,VLOOKUP(C17,'空_計算'!$A$6:$T$65,9,FALSE)),IF(D17="枚",VLOOKUP(B17,'空_計算'!$A$6:$T$65,9,FALSE)+IF(C17="",0,VLOOKUP(C17,'空_計算'!$A$6:$T$65,9,FALSE)),"")))))),""),""))</x:f>
      </x:c>
      <x:c r="J17" s="55" t="str">
        <x:f>IF(A17="","",IF(L17="照合可（候補）",ROUND(I17,F17),""))</x:f>
      </x:c>
      <x:c r="K17" s="4" t="str">
        <x:f>IF(A17="","",IFERROR(IF(AND(AND(COUNTIF('空_計算'!$A$6:$A$65,B17)=1,OR(C17="",AND(COUNTIF('空_計算'!$A$6:$A$65,C17)=1,B17&lt;&gt;C17))),OR(C17="",AND(VLOOKUP(B17,'空_計算'!$A$6:$T$65,2,FALSE)=VLOOKUP(C17,'空_計算'!$A$6:$T$65,2,FALSE),VLOOKUP(B17,'空_計算'!$A$6:$T$65,10,FALSE)=VLOOKUP(C17,'空_計算'!$A$6:$T$65,10,FALSE)))),VLOOKUP(B17,'空_計算'!$A$6:$T$65,9,FALSE)+IF(C17="",0,VLOOKUP(C17,'空_計算'!$A$6:$T$65,9,FALSE)),""),""))</x:f>
      </x:c>
      <x:c r="L17" s="4" t="str">
        <x:f>IF(A17="","",IFERROR(IF(NOT(AND(COUNTIF('空_計算'!$A$6:$A$65,B17)=1,OR(C17="",AND(COUNTIF('空_計算'!$A$6:$A$65,C17)=1,B17&lt;&gt;C17)))),"保留：ID",IF(NOT(OR(C17="",AND(VLOOKUP(B17,'空_計算'!$A$6:$T$65,2,FALSE)=VLOOKUP(C17,'空_計算'!$A$6:$T$65,2,FALSE),VLOOKUP(B17,'空_計算'!$A$6:$T$65,10,FALSE)=VLOOKUP(C17,'空_計算'!$A$6:$T$65,10,FALSE)))),"保留：品目混在",IF(NOT(AND(E17=IF(OR(D17="理論kg",D17="実測kg"),"kg",IF(D17="材積m3","m3",IF(D17="面積m2","m2",D17))),VLOOKUP(B17,'空_計算'!$A$6:$T$65,16,FALSE)=E17,OR(C17="",VLOOKUP(C17,'空_計算'!$A$6:$T$65,16,FALSE)=E17),OR(AND(D17="本",VLOOKUP(B17,'空_計算'!$A$6:$T$65,10,FALSE)="本"),AND(D17="枚",VLOOKUP(B17,'空_計算'!$A$6:$T$65,10,FALSE)="枚"),D17="理論kg",D17="実測kg",D17="材積m3",D17="面積m2"))),"保留：単位",IF(NOT(AND(VLOOKUP(B17,'空_計算'!$A$6:$T$65,8,FALSE)="加工品",VLOOKUP(B17,'空_計算'!$A$6:$T$65,18,FALSE)="入力OK",OR(C17="",AND(VLOOKUP(C17,'空_計算'!$A$6:$T$65,8,FALSE)="加工品",VLOOKUP(C17,'空_計算'!$A$6:$T$65,18,FALSE)="入力OK")))),"保留：生成記録",IF(NOT(AND(VLOOKUP(VLOOKUP(B17,'空_計算'!$A$6:$T$65,7,FALSE),'空_照合'!$A$6:$K$35,11,FALSE)="一致（数量のみ）",OR(C17="",VLOOKUP(VLOOKUP(C17,'空_計算'!$A$6:$T$65,7,FALSE),'空_照合'!$A$6:$K$35,11,FALSE)="一致（数量のみ）"))),"保留：数量差分",IF(OR(NOT(ISNUMBER(I17)),I17&lt;=0,AND(D17="実測kg",M17="")),"保留：計量・根拠",IF(NOT(AND(ISNUMBER(F17),F17&gt;=0,F17&lt;=6,MOD(F17,1)=0,OR(AND(D17&lt;&gt;"本",D17&lt;&gt;"枚"),F17=0))),"保留：丸め",IF(OR(G17&lt;&gt;"確認済",H17=""),"保留：納品確認","照合可（候補）")))))))),"保留：ID等"))</x:f>
      </x:c>
      <x:c r="M17" s="21"/>
      <x:c r="N17" s="21"/>
    </x:row>
    <x:row r="18" ht="38" customHeight="1">
      <x:c r="A18" s="20"/>
      <x:c r="B18" s="20"/>
      <x:c r="C18" s="20"/>
      <x:c r="D18" s="20"/>
      <x:c r="E18" s="20"/>
      <x:c r="F18" s="20"/>
      <x:c r="G18" s="20"/>
      <x:c r="H18" s="20"/>
      <x:c r="I18" s="28" t="str">
        <x:f>IF(A18="","",IFERROR(IF(OR(AND(D18="理論kg",ISNUMBER(VLOOKUP(B18,'空_計算'!$A$6:$T$65,12,FALSE)),OR(C18="",ISNUMBER(VLOOKUP(C18,'空_計算'!$A$6:$T$65,12,FALSE)))),AND(D18="実測kg",ISNUMBER(VLOOKUP(B18,'空_計算'!$A$6:$T$65,13,FALSE)),OR(C18="",ISNUMBER(VLOOKUP(C18,'空_計算'!$A$6:$T$65,13,FALSE)))),AND(D18="材積m3",ISNUMBER(VLOOKUP(B18,'空_計算'!$A$6:$T$65,14,FALSE)),OR(C18="",ISNUMBER(VLOOKUP(C18,'空_計算'!$A$6:$T$65,14,FALSE)))),AND(D18="面積m2",ISNUMBER(VLOOKUP(B18,'空_計算'!$A$6:$T$65,15,FALSE)),OR(C18="",ISNUMBER(VLOOKUP(C18,'空_計算'!$A$6:$T$65,15,FALSE)))),AND(D18="本",ISNUMBER(VLOOKUP(B18,'空_計算'!$A$6:$T$65,9,FALSE)),OR(C18="",ISNUMBER(VLOOKUP(C18,'空_計算'!$A$6:$T$65,9,FALSE)))),AND(D18="枚",ISNUMBER(VLOOKUP(B18,'空_計算'!$A$6:$T$65,9,FALSE)),OR(C18="",ISNUMBER(VLOOKUP(C18,'空_計算'!$A$6:$T$65,9,FALSE))))),IF(D18="理論kg",VLOOKUP(B18,'空_計算'!$A$6:$T$65,12,FALSE)+IF(C18="",0,VLOOKUP(C18,'空_計算'!$A$6:$T$65,12,FALSE)),IF(D18="実測kg",VLOOKUP(B18,'空_計算'!$A$6:$T$65,13,FALSE)+IF(C18="",0,VLOOKUP(C18,'空_計算'!$A$6:$T$65,13,FALSE)),IF(D18="材積m3",VLOOKUP(B18,'空_計算'!$A$6:$T$65,14,FALSE)+IF(C18="",0,VLOOKUP(C18,'空_計算'!$A$6:$T$65,14,FALSE)),IF(D18="面積m2",VLOOKUP(B18,'空_計算'!$A$6:$T$65,15,FALSE)+IF(C18="",0,VLOOKUP(C18,'空_計算'!$A$6:$T$65,15,FALSE)),IF(D18="本",VLOOKUP(B18,'空_計算'!$A$6:$T$65,9,FALSE)+IF(C18="",0,VLOOKUP(C18,'空_計算'!$A$6:$T$65,9,FALSE)),IF(D18="枚",VLOOKUP(B18,'空_計算'!$A$6:$T$65,9,FALSE)+IF(C18="",0,VLOOKUP(C18,'空_計算'!$A$6:$T$65,9,FALSE)),"")))))),""),""))</x:f>
      </x:c>
      <x:c r="J18" s="54" t="str">
        <x:f>IF(A18="","",IF(L18="照合可（候補）",ROUND(I18,F18),""))</x:f>
      </x:c>
      <x:c r="K18" s="18" t="str">
        <x:f>IF(A18="","",IFERROR(IF(AND(AND(COUNTIF('空_計算'!$A$6:$A$65,B18)=1,OR(C18="",AND(COUNTIF('空_計算'!$A$6:$A$65,C18)=1,B18&lt;&gt;C18))),OR(C18="",AND(VLOOKUP(B18,'空_計算'!$A$6:$T$65,2,FALSE)=VLOOKUP(C18,'空_計算'!$A$6:$T$65,2,FALSE),VLOOKUP(B18,'空_計算'!$A$6:$T$65,10,FALSE)=VLOOKUP(C18,'空_計算'!$A$6:$T$65,10,FALSE)))),VLOOKUP(B18,'空_計算'!$A$6:$T$65,9,FALSE)+IF(C18="",0,VLOOKUP(C18,'空_計算'!$A$6:$T$65,9,FALSE)),""),""))</x:f>
      </x:c>
      <x:c r="L18" s="18" t="str">
        <x:f>IF(A18="","",IFERROR(IF(NOT(AND(COUNTIF('空_計算'!$A$6:$A$65,B18)=1,OR(C18="",AND(COUNTIF('空_計算'!$A$6:$A$65,C18)=1,B18&lt;&gt;C18)))),"保留：ID",IF(NOT(OR(C18="",AND(VLOOKUP(B18,'空_計算'!$A$6:$T$65,2,FALSE)=VLOOKUP(C18,'空_計算'!$A$6:$T$65,2,FALSE),VLOOKUP(B18,'空_計算'!$A$6:$T$65,10,FALSE)=VLOOKUP(C18,'空_計算'!$A$6:$T$65,10,FALSE)))),"保留：品目混在",IF(NOT(AND(E18=IF(OR(D18="理論kg",D18="実測kg"),"kg",IF(D18="材積m3","m3",IF(D18="面積m2","m2",D18))),VLOOKUP(B18,'空_計算'!$A$6:$T$65,16,FALSE)=E18,OR(C18="",VLOOKUP(C18,'空_計算'!$A$6:$T$65,16,FALSE)=E18),OR(AND(D18="本",VLOOKUP(B18,'空_計算'!$A$6:$T$65,10,FALSE)="本"),AND(D18="枚",VLOOKUP(B18,'空_計算'!$A$6:$T$65,10,FALSE)="枚"),D18="理論kg",D18="実測kg",D18="材積m3",D18="面積m2"))),"保留：単位",IF(NOT(AND(VLOOKUP(B18,'空_計算'!$A$6:$T$65,8,FALSE)="加工品",VLOOKUP(B18,'空_計算'!$A$6:$T$65,18,FALSE)="入力OK",OR(C18="",AND(VLOOKUP(C18,'空_計算'!$A$6:$T$65,8,FALSE)="加工品",VLOOKUP(C18,'空_計算'!$A$6:$T$65,18,FALSE)="入力OK")))),"保留：生成記録",IF(NOT(AND(VLOOKUP(VLOOKUP(B18,'空_計算'!$A$6:$T$65,7,FALSE),'空_照合'!$A$6:$K$35,11,FALSE)="一致（数量のみ）",OR(C18="",VLOOKUP(VLOOKUP(C18,'空_計算'!$A$6:$T$65,7,FALSE),'空_照合'!$A$6:$K$35,11,FALSE)="一致（数量のみ）"))),"保留：数量差分",IF(OR(NOT(ISNUMBER(I18)),I18&lt;=0,AND(D18="実測kg",M18="")),"保留：計量・根拠",IF(NOT(AND(ISNUMBER(F18),F18&gt;=0,F18&lt;=6,MOD(F18,1)=0,OR(AND(D18&lt;&gt;"本",D18&lt;&gt;"枚"),F18=0))),"保留：丸め",IF(OR(G18&lt;&gt;"確認済",H18=""),"保留：納品確認","照合可（候補）")))))))),"保留：ID等"))</x:f>
      </x:c>
      <x:c r="M18" s="20"/>
      <x:c r="N18" s="20"/>
    </x:row>
    <x:row r="19" ht="38" customHeight="1">
      <x:c r="A19" s="21"/>
      <x:c r="B19" s="21"/>
      <x:c r="C19" s="21"/>
      <x:c r="D19" s="21"/>
      <x:c r="E19" s="21"/>
      <x:c r="F19" s="21"/>
      <x:c r="G19" s="21"/>
      <x:c r="H19" s="21"/>
      <x:c r="I19" s="29" t="str">
        <x:f>IF(A19="","",IFERROR(IF(OR(AND(D19="理論kg",ISNUMBER(VLOOKUP(B19,'空_計算'!$A$6:$T$65,12,FALSE)),OR(C19="",ISNUMBER(VLOOKUP(C19,'空_計算'!$A$6:$T$65,12,FALSE)))),AND(D19="実測kg",ISNUMBER(VLOOKUP(B19,'空_計算'!$A$6:$T$65,13,FALSE)),OR(C19="",ISNUMBER(VLOOKUP(C19,'空_計算'!$A$6:$T$65,13,FALSE)))),AND(D19="材積m3",ISNUMBER(VLOOKUP(B19,'空_計算'!$A$6:$T$65,14,FALSE)),OR(C19="",ISNUMBER(VLOOKUP(C19,'空_計算'!$A$6:$T$65,14,FALSE)))),AND(D19="面積m2",ISNUMBER(VLOOKUP(B19,'空_計算'!$A$6:$T$65,15,FALSE)),OR(C19="",ISNUMBER(VLOOKUP(C19,'空_計算'!$A$6:$T$65,15,FALSE)))),AND(D19="本",ISNUMBER(VLOOKUP(B19,'空_計算'!$A$6:$T$65,9,FALSE)),OR(C19="",ISNUMBER(VLOOKUP(C19,'空_計算'!$A$6:$T$65,9,FALSE)))),AND(D19="枚",ISNUMBER(VLOOKUP(B19,'空_計算'!$A$6:$T$65,9,FALSE)),OR(C19="",ISNUMBER(VLOOKUP(C19,'空_計算'!$A$6:$T$65,9,FALSE))))),IF(D19="理論kg",VLOOKUP(B19,'空_計算'!$A$6:$T$65,12,FALSE)+IF(C19="",0,VLOOKUP(C19,'空_計算'!$A$6:$T$65,12,FALSE)),IF(D19="実測kg",VLOOKUP(B19,'空_計算'!$A$6:$T$65,13,FALSE)+IF(C19="",0,VLOOKUP(C19,'空_計算'!$A$6:$T$65,13,FALSE)),IF(D19="材積m3",VLOOKUP(B19,'空_計算'!$A$6:$T$65,14,FALSE)+IF(C19="",0,VLOOKUP(C19,'空_計算'!$A$6:$T$65,14,FALSE)),IF(D19="面積m2",VLOOKUP(B19,'空_計算'!$A$6:$T$65,15,FALSE)+IF(C19="",0,VLOOKUP(C19,'空_計算'!$A$6:$T$65,15,FALSE)),IF(D19="本",VLOOKUP(B19,'空_計算'!$A$6:$T$65,9,FALSE)+IF(C19="",0,VLOOKUP(C19,'空_計算'!$A$6:$T$65,9,FALSE)),IF(D19="枚",VLOOKUP(B19,'空_計算'!$A$6:$T$65,9,FALSE)+IF(C19="",0,VLOOKUP(C19,'空_計算'!$A$6:$T$65,9,FALSE)),"")))))),""),""))</x:f>
      </x:c>
      <x:c r="J19" s="55" t="str">
        <x:f>IF(A19="","",IF(L19="照合可（候補）",ROUND(I19,F19),""))</x:f>
      </x:c>
      <x:c r="K19" s="4" t="str">
        <x:f>IF(A19="","",IFERROR(IF(AND(AND(COUNTIF('空_計算'!$A$6:$A$65,B19)=1,OR(C19="",AND(COUNTIF('空_計算'!$A$6:$A$65,C19)=1,B19&lt;&gt;C19))),OR(C19="",AND(VLOOKUP(B19,'空_計算'!$A$6:$T$65,2,FALSE)=VLOOKUP(C19,'空_計算'!$A$6:$T$65,2,FALSE),VLOOKUP(B19,'空_計算'!$A$6:$T$65,10,FALSE)=VLOOKUP(C19,'空_計算'!$A$6:$T$65,10,FALSE)))),VLOOKUP(B19,'空_計算'!$A$6:$T$65,9,FALSE)+IF(C19="",0,VLOOKUP(C19,'空_計算'!$A$6:$T$65,9,FALSE)),""),""))</x:f>
      </x:c>
      <x:c r="L19" s="4" t="str">
        <x:f>IF(A19="","",IFERROR(IF(NOT(AND(COUNTIF('空_計算'!$A$6:$A$65,B19)=1,OR(C19="",AND(COUNTIF('空_計算'!$A$6:$A$65,C19)=1,B19&lt;&gt;C19)))),"保留：ID",IF(NOT(OR(C19="",AND(VLOOKUP(B19,'空_計算'!$A$6:$T$65,2,FALSE)=VLOOKUP(C19,'空_計算'!$A$6:$T$65,2,FALSE),VLOOKUP(B19,'空_計算'!$A$6:$T$65,10,FALSE)=VLOOKUP(C19,'空_計算'!$A$6:$T$65,10,FALSE)))),"保留：品目混在",IF(NOT(AND(E19=IF(OR(D19="理論kg",D19="実測kg"),"kg",IF(D19="材積m3","m3",IF(D19="面積m2","m2",D19))),VLOOKUP(B19,'空_計算'!$A$6:$T$65,16,FALSE)=E19,OR(C19="",VLOOKUP(C19,'空_計算'!$A$6:$T$65,16,FALSE)=E19),OR(AND(D19="本",VLOOKUP(B19,'空_計算'!$A$6:$T$65,10,FALSE)="本"),AND(D19="枚",VLOOKUP(B19,'空_計算'!$A$6:$T$65,10,FALSE)="枚"),D19="理論kg",D19="実測kg",D19="材積m3",D19="面積m2"))),"保留：単位",IF(NOT(AND(VLOOKUP(B19,'空_計算'!$A$6:$T$65,8,FALSE)="加工品",VLOOKUP(B19,'空_計算'!$A$6:$T$65,18,FALSE)="入力OK",OR(C19="",AND(VLOOKUP(C19,'空_計算'!$A$6:$T$65,8,FALSE)="加工品",VLOOKUP(C19,'空_計算'!$A$6:$T$65,18,FALSE)="入力OK")))),"保留：生成記録",IF(NOT(AND(VLOOKUP(VLOOKUP(B19,'空_計算'!$A$6:$T$65,7,FALSE),'空_照合'!$A$6:$K$35,11,FALSE)="一致（数量のみ）",OR(C19="",VLOOKUP(VLOOKUP(C19,'空_計算'!$A$6:$T$65,7,FALSE),'空_照合'!$A$6:$K$35,11,FALSE)="一致（数量のみ）"))),"保留：数量差分",IF(OR(NOT(ISNUMBER(I19)),I19&lt;=0,AND(D19="実測kg",M19="")),"保留：計量・根拠",IF(NOT(AND(ISNUMBER(F19),F19&gt;=0,F19&lt;=6,MOD(F19,1)=0,OR(AND(D19&lt;&gt;"本",D19&lt;&gt;"枚"),F19=0))),"保留：丸め",IF(OR(G19&lt;&gt;"確認済",H19=""),"保留：納品確認","照合可（候補）")))))))),"保留：ID等"))</x:f>
      </x:c>
      <x:c r="M19" s="21"/>
      <x:c r="N19" s="21"/>
    </x:row>
    <x:row r="20" ht="38" customHeight="1">
      <x:c r="A20" s="20"/>
      <x:c r="B20" s="20"/>
      <x:c r="C20" s="20"/>
      <x:c r="D20" s="20"/>
      <x:c r="E20" s="20"/>
      <x:c r="F20" s="20"/>
      <x:c r="G20" s="20"/>
      <x:c r="H20" s="20"/>
      <x:c r="I20" s="28" t="str">
        <x:f>IF(A20="","",IFERROR(IF(OR(AND(D20="理論kg",ISNUMBER(VLOOKUP(B20,'空_計算'!$A$6:$T$65,12,FALSE)),OR(C20="",ISNUMBER(VLOOKUP(C20,'空_計算'!$A$6:$T$65,12,FALSE)))),AND(D20="実測kg",ISNUMBER(VLOOKUP(B20,'空_計算'!$A$6:$T$65,13,FALSE)),OR(C20="",ISNUMBER(VLOOKUP(C20,'空_計算'!$A$6:$T$65,13,FALSE)))),AND(D20="材積m3",ISNUMBER(VLOOKUP(B20,'空_計算'!$A$6:$T$65,14,FALSE)),OR(C20="",ISNUMBER(VLOOKUP(C20,'空_計算'!$A$6:$T$65,14,FALSE)))),AND(D20="面積m2",ISNUMBER(VLOOKUP(B20,'空_計算'!$A$6:$T$65,15,FALSE)),OR(C20="",ISNUMBER(VLOOKUP(C20,'空_計算'!$A$6:$T$65,15,FALSE)))),AND(D20="本",ISNUMBER(VLOOKUP(B20,'空_計算'!$A$6:$T$65,9,FALSE)),OR(C20="",ISNUMBER(VLOOKUP(C20,'空_計算'!$A$6:$T$65,9,FALSE)))),AND(D20="枚",ISNUMBER(VLOOKUP(B20,'空_計算'!$A$6:$T$65,9,FALSE)),OR(C20="",ISNUMBER(VLOOKUP(C20,'空_計算'!$A$6:$T$65,9,FALSE))))),IF(D20="理論kg",VLOOKUP(B20,'空_計算'!$A$6:$T$65,12,FALSE)+IF(C20="",0,VLOOKUP(C20,'空_計算'!$A$6:$T$65,12,FALSE)),IF(D20="実測kg",VLOOKUP(B20,'空_計算'!$A$6:$T$65,13,FALSE)+IF(C20="",0,VLOOKUP(C20,'空_計算'!$A$6:$T$65,13,FALSE)),IF(D20="材積m3",VLOOKUP(B20,'空_計算'!$A$6:$T$65,14,FALSE)+IF(C20="",0,VLOOKUP(C20,'空_計算'!$A$6:$T$65,14,FALSE)),IF(D20="面積m2",VLOOKUP(B20,'空_計算'!$A$6:$T$65,15,FALSE)+IF(C20="",0,VLOOKUP(C20,'空_計算'!$A$6:$T$65,15,FALSE)),IF(D20="本",VLOOKUP(B20,'空_計算'!$A$6:$T$65,9,FALSE)+IF(C20="",0,VLOOKUP(C20,'空_計算'!$A$6:$T$65,9,FALSE)),IF(D20="枚",VLOOKUP(B20,'空_計算'!$A$6:$T$65,9,FALSE)+IF(C20="",0,VLOOKUP(C20,'空_計算'!$A$6:$T$65,9,FALSE)),"")))))),""),""))</x:f>
      </x:c>
      <x:c r="J20" s="54" t="str">
        <x:f>IF(A20="","",IF(L20="照合可（候補）",ROUND(I20,F20),""))</x:f>
      </x:c>
      <x:c r="K20" s="18" t="str">
        <x:f>IF(A20="","",IFERROR(IF(AND(AND(COUNTIF('空_計算'!$A$6:$A$65,B20)=1,OR(C20="",AND(COUNTIF('空_計算'!$A$6:$A$65,C20)=1,B20&lt;&gt;C20))),OR(C20="",AND(VLOOKUP(B20,'空_計算'!$A$6:$T$65,2,FALSE)=VLOOKUP(C20,'空_計算'!$A$6:$T$65,2,FALSE),VLOOKUP(B20,'空_計算'!$A$6:$T$65,10,FALSE)=VLOOKUP(C20,'空_計算'!$A$6:$T$65,10,FALSE)))),VLOOKUP(B20,'空_計算'!$A$6:$T$65,9,FALSE)+IF(C20="",0,VLOOKUP(C20,'空_計算'!$A$6:$T$65,9,FALSE)),""),""))</x:f>
      </x:c>
      <x:c r="L20" s="18" t="str">
        <x:f>IF(A20="","",IFERROR(IF(NOT(AND(COUNTIF('空_計算'!$A$6:$A$65,B20)=1,OR(C20="",AND(COUNTIF('空_計算'!$A$6:$A$65,C20)=1,B20&lt;&gt;C20)))),"保留：ID",IF(NOT(OR(C20="",AND(VLOOKUP(B20,'空_計算'!$A$6:$T$65,2,FALSE)=VLOOKUP(C20,'空_計算'!$A$6:$T$65,2,FALSE),VLOOKUP(B20,'空_計算'!$A$6:$T$65,10,FALSE)=VLOOKUP(C20,'空_計算'!$A$6:$T$65,10,FALSE)))),"保留：品目混在",IF(NOT(AND(E20=IF(OR(D20="理論kg",D20="実測kg"),"kg",IF(D20="材積m3","m3",IF(D20="面積m2","m2",D20))),VLOOKUP(B20,'空_計算'!$A$6:$T$65,16,FALSE)=E20,OR(C20="",VLOOKUP(C20,'空_計算'!$A$6:$T$65,16,FALSE)=E20),OR(AND(D20="本",VLOOKUP(B20,'空_計算'!$A$6:$T$65,10,FALSE)="本"),AND(D20="枚",VLOOKUP(B20,'空_計算'!$A$6:$T$65,10,FALSE)="枚"),D20="理論kg",D20="実測kg",D20="材積m3",D20="面積m2"))),"保留：単位",IF(NOT(AND(VLOOKUP(B20,'空_計算'!$A$6:$T$65,8,FALSE)="加工品",VLOOKUP(B20,'空_計算'!$A$6:$T$65,18,FALSE)="入力OK",OR(C20="",AND(VLOOKUP(C20,'空_計算'!$A$6:$T$65,8,FALSE)="加工品",VLOOKUP(C20,'空_計算'!$A$6:$T$65,18,FALSE)="入力OK")))),"保留：生成記録",IF(NOT(AND(VLOOKUP(VLOOKUP(B20,'空_計算'!$A$6:$T$65,7,FALSE),'空_照合'!$A$6:$K$35,11,FALSE)="一致（数量のみ）",OR(C20="",VLOOKUP(VLOOKUP(C20,'空_計算'!$A$6:$T$65,7,FALSE),'空_照合'!$A$6:$K$35,11,FALSE)="一致（数量のみ）"))),"保留：数量差分",IF(OR(NOT(ISNUMBER(I20)),I20&lt;=0,AND(D20="実測kg",M20="")),"保留：計量・根拠",IF(NOT(AND(ISNUMBER(F20),F20&gt;=0,F20&lt;=6,MOD(F20,1)=0,OR(AND(D20&lt;&gt;"本",D20&lt;&gt;"枚"),F20=0))),"保留：丸め",IF(OR(G20&lt;&gt;"確認済",H20=""),"保留：納品確認","照合可（候補）")))))))),"保留：ID等"))</x:f>
      </x:c>
      <x:c r="M20" s="20"/>
      <x:c r="N20" s="20"/>
    </x:row>
  </x:sheetData>
  <x:mergeCells>
    <x:mergeCell ref="A1:N1"/>
    <x:mergeCell ref="A2:N3"/>
  </x:mergeCells>
  <x:conditionalFormatting sqref="L6:L20">
    <x:cfRule type="expression" dxfId="5" priority="1">
      <x:formula>AND($A6&lt;&gt;"",$L6&lt;&gt;"照合可（候補）")</x:formula>
    </x:cfRule>
  </x:conditionalFormatting>
  <x:dataValidations count="3">
    <x:dataValidation type="list" sqref="D6:D20">
      <x:formula1>"理論kg,実測kg,材積m3,面積m2,本,枚"</x:formula1>
    </x:dataValidation>
    <x:dataValidation type="list" sqref="E6:E20">
      <x:formula1>"kg,m3,m2,本,枚"</x:formula1>
    </x:dataValidation>
    <x:dataValidation type="list" sqref="G6:G20">
      <x:formula1>"確認済,未確認"</x:formula1>
    </x:dataValidation>
  </x:dataValidations>
  <x:pageMargins left="0.7" right="0.7" top="0.75" bottom="0.75" header="0.3" footer="0.3"/>
  <x:tableParts count="1">
    <x:tablePart xmlns:r="http://schemas.openxmlformats.org/officeDocument/2006/relationships" r:id="R5875cf29b29e480e"/>
  </x:tableParts>
</x:worksheet>
</file>

<file path=xl/worksheets/sheet13.xml><?xml version="1.0" encoding="utf-8"?>
<x:worksheet xmlns:x="http://schemas.openxmlformats.org/spreadsheetml/2006/main">
  <x:sheetFormatPr defaultRowHeight="15"/>
  <x:cols>
    <x:col min="1" max="1" width="28" hidden="0" customWidth="1"/>
    <x:col min="2" max="2" width="38" hidden="0" customWidth="1"/>
    <x:col min="3" max="3" width="38" hidden="0" customWidth="1"/>
    <x:col min="4" max="4" width="38" hidden="0" customWidth="1"/>
  </x:cols>
  <x:sheetData>
    <x:row r="1" ht="38" customHeight="1">
      <x:c r="A1" s="9" t="str">
        <x:v>架空3品目｜原材・加工品・端材</x:v>
      </x:c>
      <x:c r="B1" s="9"/>
      <x:c r="C1" s="9"/>
      <x:c r="D1" s="9"/>
    </x:row>
    <x:row r="2" ht="26" customHeight="1">
      <x:c r="A2" s="12" t="str">
        <x:v>説明用の架空例。全寸法はmm。2026-09-15 14:00、加工・予約後、出庫前。理論重量・材積・枚数は別の数量です。</x:v>
      </x:c>
      <x:c r="B2" s="12"/>
      <x:c r="C2" s="12"/>
      <x:c r="D2" s="12"/>
    </x:row>
    <x:row r="3" ht="26" customHeight="1">
      <x:c r="A3" s="12"/>
      <x:c r="B3" s="12"/>
      <x:c r="C3" s="12"/>
      <x:c r="D3" s="12"/>
    </x:row>
    <x:row r="4" ht="26" customHeight="1">
      <x:c r="A4" s="4"/>
      <x:c r="B4" s="4"/>
      <x:c r="C4" s="4"/>
      <x:c r="D4" s="4"/>
    </x:row>
    <x:row r="5" ht="40" customHeight="1">
      <x:c r="A5" s="15" t="str">
        <x:v>項目</x:v>
      </x:c>
      <x:c r="B5" s="15" t="str">
        <x:v>S01 平鋼</x:v>
      </x:c>
      <x:c r="C5" s="15" t="str">
        <x:v>W01 角材</x:v>
      </x:c>
      <x:c r="D5" s="15" t="str">
        <x:v>B01 内装用合板</x:v>
      </x:c>
    </x:row>
    <x:row r="6" ht="68" customHeight="1">
      <x:c r="A6" s="44" t="str">
        <x:v>材質／等級</x:v>
      </x:c>
      <x:c r="B6" s="18" t="str">
        <x:v>炭素鋼／SS400</x:v>
      </x:c>
      <x:c r="C6" s="18" t="str">
        <x:v>スギ／社内A（架空）</x:v>
      </x:c>
      <x:c r="D6" s="18" t="str">
        <x:v>木質（合板）／社内B（架空）</x:v>
      </x:c>
    </x:row>
    <x:row r="7" ht="68" customHeight="1">
      <x:c r="A7" s="45" t="str">
        <x:v>厚さ×幅（mm）</x:v>
      </x:c>
      <x:c r="B7" s="4" t="str">
        <x:v>16×25</x:v>
      </x:c>
      <x:c r="C7" s="4" t="str">
        <x:v>90×90</x:v>
      </x:c>
      <x:c r="D7" s="4" t="str">
        <x:v>12×910</x:v>
      </x:c>
    </x:row>
    <x:row r="8" ht="68" customHeight="1">
      <x:c r="A8" s="44" t="str">
        <x:v>原材ID・長さ×投入数量</x:v>
      </x:c>
      <x:c r="B8" s="18" t="str">
        <x:v>S-R01：6,000×1本
S-R02：4,000×1本</x:v>
      </x:c>
      <x:c r="C8" s="18" t="str">
        <x:v>W-R01：4,000×1本
W-R02：3,000×1本</x:v>
      </x:c>
      <x:c r="D8" s="18" t="str">
        <x:v>B-R01：1,820×1枚
B-R02：1,520×1枚</x:v>
      </x:c>
    </x:row>
    <x:row r="9" ht="68" customHeight="1">
      <x:c r="A9" s="45" t="str">
        <x:v>加工ID</x:v>
      </x:c>
      <x:c r="B9" s="4" t="str">
        <x:v>S-C01／S-C02</x:v>
      </x:c>
      <x:c r="C9" s="4" t="str">
        <x:v>W-C01／W-C02</x:v>
      </x:c>
      <x:c r="D9" s="4" t="str">
        <x:v>B-C01／B-C02</x:v>
      </x:c>
    </x:row>
    <x:row r="10" ht="68" customHeight="1">
      <x:c r="A10" s="44" t="str">
        <x:v>加工品ID・長さ×生成数量</x:v>
      </x:c>
      <x:c r="B10" s="18" t="str">
        <x:v>S-P01：2,000×2本
S-P02：1,500×2本</x:v>
      </x:c>
      <x:c r="C10" s="18" t="str">
        <x:v>W-P01：1,500×2本
W-P02：1,000×2本</x:v>
      </x:c>
      <x:c r="D10" s="18" t="str">
        <x:v>B-P01：600×2枚
B-P02：500×2枚</x:v>
      </x:c>
    </x:row>
    <x:row r="11" ht="68" customHeight="1">
      <x:c r="A11" s="45" t="str">
        <x:v>再利用端材ID・寸法×数量</x:v>
      </x:c>
      <x:c r="B11" s="4" t="str">
        <x:v>S-E01
16×25×1,994×1本</x:v>
      </x:c>
      <x:c r="C11" s="4" t="str">
        <x:v>W-E01
90×90×994×1本</x:v>
      </x:c>
      <x:c r="D11" s="4" t="str">
        <x:v>B-E01
12×910×614×1枚</x:v>
      </x:c>
    </x:row>
    <x:row r="12" ht="68" customHeight="1">
      <x:c r="A12" s="44" t="str">
        <x:v>廃棄端材ID・寸法×数量</x:v>
      </x:c>
      <x:c r="B12" s="18" t="str">
        <x:v>S-D01
16×25×994×1本</x:v>
      </x:c>
      <x:c r="C12" s="18" t="str">
        <x:v>W-D01
90×90×994×1本</x:v>
      </x:c>
      <x:c r="D12" s="18" t="str">
        <x:v>B-D01
12×910×514×1枚</x:v>
      </x:c>
    </x:row>
    <x:row r="13" ht="68" customHeight="1">
      <x:c r="A13" s="45" t="str">
        <x:v>切断ロス（長さ）</x:v>
      </x:c>
      <x:c r="B13" s="4" t="str">
        <x:f>'例_原材'!M6&amp;"mm×"&amp;'例_原材'!L6&amp;"回×2原材"&amp;CHAR(10)&amp;"計"&amp;SUM('例_照合'!H6:H7)&amp;"mm"</x:f>
        <x:v>3mm×2回×2原材
計12mm</x:v>
      </x:c>
      <x:c r="C13" s="4" t="str">
        <x:f>'例_原材'!M8&amp;"mm×"&amp;'例_原材'!L8&amp;"回×2原材"&amp;CHAR(10)&amp;"計"&amp;SUM('例_照合'!H8:H9)&amp;"mm"</x:f>
        <x:v>3mm×2回×2原材
計12mm</x:v>
      </x:c>
      <x:c r="D13" s="4" t="str">
        <x:f>'例_原材'!M10&amp;"mm×"&amp;'例_原材'!L10&amp;"回×2原材"&amp;CHAR(10)&amp;"計"&amp;SUM('例_照合'!H10:H11)&amp;"mm"</x:f>
        <x:v>3mm×2回×2原材
計12mm</x:v>
      </x:c>
    </x:row>
    <x:row r="14" ht="68" customHeight="1">
      <x:c r="A14" s="44" t="str">
        <x:v>加工品の理論／実測・換算数量</x:v>
      </x:c>
      <x:c r="B14" s="18" t="str">
        <x:f>"理論重量"&amp;TEXT(SUM('例_計算'!L6,'例_計算'!L8),"0.00000")&amp;"kg"&amp;CHAR(10)&amp;"実測重量：未計量"</x:f>
        <x:v>理論重量21.98000kg
実測重量：未計量</x:v>
      </x:c>
      <x:c r="C14" s="18" t="str">
        <x:f>"材積"&amp;TEXT(SUM('例_計算'!N10,'例_計算'!N12),"0.0000000")&amp;"m3"&amp;CHAR(10)&amp;"重量換算：対象外"</x:f>
        <x:v>材積0.0405000m3
重量換算：対象外</x:v>
      </x:c>
      <x:c r="D14" s="18" t="str">
        <x:f>SUM('例_計算'!I14,'例_計算'!I16)&amp;"枚／参考面積"&amp;TEXT(SUM('例_計算'!O14,'例_計算'!O16),"0.00000")&amp;"m2"&amp;CHAR(10)&amp;"重量換算：対象外"</x:f>
        <x:v>4枚／参考面積2.00200m2
重量換算：対象外</x:v>
      </x:c>
    </x:row>
    <x:row r="15" ht="68" customHeight="1">
      <x:c r="A15" s="45" t="str">
        <x:v>保管→販売単位</x:v>
      </x:c>
      <x:c r="B15" s="4" t="str">
        <x:v>本→kg
理論重量で請求する想定</x:v>
      </x:c>
      <x:c r="C15" s="4" t="str">
        <x:v>本→m3</x:v>
      </x:c>
      <x:c r="D15" s="4" t="str">
        <x:v>枚→枚</x:v>
      </x:c>
    </x:row>
    <x:row r="16" ht="68" customHeight="1">
      <x:c r="A16" s="44" t="str">
        <x:v>予約・引当可能数量</x:v>
      </x:c>
      <x:c r="B16" s="18" t="str">
        <x:f> "加工品"&amp;SUM('例_計算'!I6,'例_計算'!I8)&amp;"本：SO-01予約"&amp;CHAR(10)&amp;"端材"&amp;'例_計算'!I7&amp;"本：SO-02予約"&amp;CHAR(10)&amp;"引当可能は各"&amp;SUM('例_計算'!Q6:Q8)&amp;"本"</x:f>
        <x:v>加工品4本：SO-01予約
端材1本：SO-02予約
引当可能は各0本</x:v>
      </x:c>
      <x:c r="C16" s="18" t="str">
        <x:f>"加工品"&amp;SUM('例_計算'!I10,'例_計算'!I12)&amp;"本・端材"&amp;'例_計算'!I11&amp;"本"&amp;CHAR(10)&amp;"予約なし"&amp;CHAR(10)&amp;"別区分で引当可能"</x:f>
        <x:v>加工品4本・端材1本
予約なし
別区分で引当可能</x:v>
      </x:c>
      <x:c r="D16" s="18" t="str">
        <x:f>"加工品"&amp;SUM('例_計算'!I14,'例_計算'!I16)&amp;"枚・端材"&amp;'例_計算'!I15&amp;"枚"&amp;CHAR(10)&amp;"予約なし"&amp;CHAR(10)&amp;"別区分で引当可能"</x:f>
        <x:v>加工品4枚・端材1枚
予約なし
別区分で引当可能</x:v>
      </x:c>
    </x:row>
    <x:row r="17" ht="68" customHeight="1">
      <x:c r="A17" s="45" t="str">
        <x:v>廃棄の理由（想定）</x:v>
      </x:c>
      <x:c r="B17" s="4" t="str">
        <x:v>社内の再利用基準
1,000mm未満</x:v>
      </x:c>
      <x:c r="C17" s="4" t="str">
        <x:v>割れあり</x:v>
      </x:c>
      <x:c r="D17" s="4" t="str">
        <x:v>表面傷</x:v>
      </x:c>
    </x:row>
    <x:row r="18" ht="38" customHeight="1">
      <x:c r="A18" s="44"/>
      <x:c r="B18" s="18"/>
      <x:c r="C18" s="18"/>
      <x:c r="D18" s="18"/>
    </x:row>
    <x:row r="19" ht="38" customHeight="1">
      <x:c r="A19" s="45"/>
      <x:c r="B19" s="4"/>
      <x:c r="C19" s="4"/>
      <x:c r="D19" s="4"/>
    </x:row>
    <x:row r="20" ht="38" customHeight="1">
      <x:c r="A20" s="44"/>
      <x:c r="B20" s="18"/>
      <x:c r="C20" s="18"/>
      <x:c r="D20" s="18"/>
    </x:row>
    <x:row r="21">
      <x:c r="A21" s="46"/>
    </x:row>
    <x:row r="22">
      <x:c r="A22" s="46"/>
    </x:row>
    <x:row r="23">
      <x:c r="A23" s="46"/>
    </x:row>
    <x:row r="24">
      <x:c r="A24" s="46"/>
    </x:row>
    <x:row r="25">
      <x:c r="A25" s="46"/>
    </x:row>
    <x:row r="26">
      <x:c r="A26" s="46"/>
    </x:row>
    <x:row r="27">
      <x:c r="A27" s="46"/>
    </x:row>
    <x:row r="28">
      <x:c r="A28" s="46"/>
    </x:row>
    <x:row r="29">
      <x:c r="A29" s="46"/>
    </x:row>
    <x:row r="30">
      <x:c r="A30" s="46"/>
    </x:row>
    <x:row r="31">
      <x:c r="A31" s="46"/>
    </x:row>
    <x:row r="32">
      <x:c r="A32" s="46"/>
    </x:row>
    <x:row r="33">
      <x:c r="A33" s="46"/>
    </x:row>
    <x:row r="34">
      <x:c r="A34" s="46"/>
    </x:row>
    <x:row r="35">
      <x:c r="A35" s="46"/>
    </x:row>
  </x:sheetData>
  <x:mergeCells>
    <x:mergeCell ref="A1:D1"/>
    <x:mergeCell ref="A2:D3"/>
  </x:mergeCells>
  <x:pageMargins left="0.7" right="0.7" top="0.75" bottom="0.75" header="0.3" footer="0.3"/>
</x:worksheet>
</file>

<file path=xl/worksheets/sheet14.xml><?xml version="1.0" encoding="utf-8"?>
<x:worksheet xmlns:x="http://schemas.openxmlformats.org/spreadsheetml/2006/main">
  <x:sheetFormatPr defaultRowHeight="15"/>
  <x:cols>
    <x:col min="1" max="1" width="15" hidden="0" customWidth="1"/>
    <x:col min="2" max="2" width="42" hidden="0" customWidth="1"/>
    <x:col min="3" max="3" width="36" hidden="0" customWidth="1"/>
    <x:col min="4" max="4" width="42" hidden="0" customWidth="1"/>
    <x:col min="5" max="5" width="46" hidden="0" customWidth="1"/>
    <x:col min="6" max="6" width="16" hidden="0" customWidth="1"/>
    <x:col min="7" max="7" width="58" hidden="0" customWidth="1"/>
  </x:cols>
  <x:sheetData>
    <x:row r="1" ht="38" customHeight="1">
      <x:c r="A1" s="9" t="str">
        <x:v>出典・適用範囲</x:v>
      </x:c>
      <x:c r="B1" s="9"/>
      <x:c r="C1" s="9"/>
      <x:c r="D1" s="9"/>
      <x:c r="E1" s="9"/>
      <x:c r="F1" s="9"/>
      <x:c r="G1" s="9"/>
    </x:row>
    <x:row r="2" ht="26" customHeight="1">
      <x:c r="A2" s="12" t="str">
        <x:v>2026-09-15確認。引用は要約。架空の業務データ・判定・丸め条件は編集上の設計であり、外部資料による実績ではありません。</x:v>
      </x:c>
      <x:c r="B2" s="12"/>
      <x:c r="C2" s="12"/>
      <x:c r="D2" s="12"/>
      <x:c r="E2" s="12"/>
      <x:c r="F2" s="12"/>
      <x:c r="G2" s="12"/>
    </x:row>
    <x:row r="3" ht="26" customHeight="1">
      <x:c r="A3" s="12"/>
      <x:c r="B3" s="12"/>
      <x:c r="C3" s="12"/>
      <x:c r="D3" s="12"/>
      <x:c r="E3" s="12"/>
      <x:c r="F3" s="12"/>
      <x:c r="G3" s="12"/>
    </x:row>
    <x:row r="4" ht="26" customHeight="1">
      <x:c r="A4" s="4"/>
      <x:c r="B4" s="4"/>
      <x:c r="C4" s="4"/>
      <x:c r="D4" s="4"/>
      <x:c r="E4" s="4"/>
      <x:c r="F4" s="4"/>
      <x:c r="G4" s="4"/>
    </x:row>
    <x:row r="5" ht="40" customHeight="1">
      <x:c r="A5" s="15" t="str">
        <x:v>ID</x:v>
      </x:c>
      <x:c r="B5" s="15" t="str">
        <x:v>発行元・資料名</x:v>
      </x:c>
      <x:c r="C5" s="15" t="str">
        <x:v>発行日・版</x:v>
      </x:c>
      <x:c r="D5" s="15" t="str">
        <x:v>該当箇所</x:v>
      </x:c>
      <x:c r="E5" s="15" t="str">
        <x:v>URL</x:v>
      </x:c>
      <x:c r="F5" s="15" t="str">
        <x:v>確認日</x:v>
      </x:c>
      <x:c r="G5" s="15" t="str">
        <x:v>適用範囲・限界</x:v>
      </x:c>
    </x:row>
    <x:row r="6" ht="110" customHeight="1">
      <x:c r="A6" s="44" t="str">
        <x:v>S1 / WF-S44</x:v>
      </x:c>
      <x:c r="B6" s="18" t="str">
        <x:v>弥生株式会社（連動製品紹介）
鋼材業向け販売管理システム「ふくろう鋼材」</x:v>
      </x:c>
      <x:c r="C6" s="18" t="str">
        <x:v>発行日不明
公開Web紹介（画面に弥生26・25対応表示）</x:v>
      </x:c>
      <x:c r="D6" s="18" t="str">
        <x:v>紹介文・製品の特長：員数／重量／延長さ、重量単価・丸め計算、端切れ処理</x:v>
      </x:c>
      <x:c r="E6" s="18" t="str">
        <x:v>https://www.yayoi-kk.co.jp/products/linkage/fukuro_k/</x:v>
      </x:c>
      <x:c r="F6" s="18" t="str">
        <x:v>2026-09-15</x:v>
      </x:c>
      <x:c r="G6" s="18" t="str">
        <x:v>公開機能の紹介のみ。試用、性能、導入効果、木材への適用、全仕様・料金は検証していません。</x:v>
      </x:c>
    </x:row>
    <x:row r="7" ht="110" customHeight="1">
      <x:c r="A7" s="45" t="str">
        <x:v>S2</x:v>
      </x:c>
      <x:c r="B7" s="4" t="inlineStr">
        <x:is>
          <x:t>中村鋼材株式会社
平鋼（FB）技術資料 単重表</x:t>
        </x:is>
      </x:c>
      <x:c r="C7" s="4" t="inlineStr">
        <x:is>
          <x:t>発行日・改訂日記載なし
公開PDF（1ページ）</x:t>
        </x:is>
      </x:c>
      <x:c r="D7" s="4" t="inlineStr">
        <x:is>
          <x:t>平鋼：幅25mm・厚さ16mm、3.14kg/m</x:t>
        </x:is>
      </x:c>
      <x:c r="E7" s="4" t="inlineStr">
        <x:is>
          <x:t>https://www.nakashow.co.jp/assets/pdf/fb.pdf</x:t>
        </x:is>
      </x:c>
      <x:c r="F7" s="4" t="inlineStr">
        <x:is>
          <x:t>2026-10-26</x:t>
        </x:is>
      </x:c>
      <x:c r="G7" s="4" t="str">
        <x:v>本稿の平鋼の参考単重。実測重量、納入材の材質証明、他形状への換算根拠ではありません。</x:v>
      </x:c>
    </x:row>
    <x:row r="8" ht="110" customHeight="1">
      <x:c r="A8" s="44" t="str">
        <x:v>S3</x:v>
      </x:c>
      <x:c r="B8" s="18" t="str">
        <x:v>兵庫県木材業協同組合連合会
公共建築・土木工事及び地域型住宅関連事業等に係る県産木材証明事務処理要領</x:v>
      </x:c>
      <x:c r="C8" s="18" t="str">
        <x:v>実施年月日：2022-06-22
公開PDF（全13ページ、URL内2024/04）</x:v>
      </x:c>
      <x:c r="D8" s="18" t="str">
        <x:v>PDF2ページ、5(2)：製材の厚さ×幅×長さによる材積。PDF3ページに実施日</x:v>
      </x:c>
      <x:c r="E8" s="18" t="str">
        <x:v>https://www.hyogomokuren.jp/hgmoku/imgs/2024/04/syoumei.pdf</x:v>
      </x:c>
      <x:c r="F8" s="18" t="str">
        <x:v>2026-09-15</x:v>
      </x:c>
      <x:c r="G8" s="18" t="str">
        <x:v>県産木材証明の対象範囲の資料。算式の寸法関係を参照。本稿のmm換算・取引丸めは設計例であり、資料の丸め条件を一般取引に適用しません。資料は旧製材JASの廃止を明記。</x:v>
      </x:c>
    </x:row>
    <x:row r="9" ht="110" customHeight="1">
      <x:c r="A9" s="45" t="str">
        <x:v>S4</x:v>
      </x:c>
      <x:c r="B9" s="4" t="str">
        <x:v>NeoLogic株式会社
中小企業向けオーダーメイドのシステム・アプリ開発</x:v>
      </x:c>
      <x:c r="C9" s="4" t="str">
        <x:v>発行日不明
公開サービスページ</x:v>
      </x:c>
      <x:c r="D9" s="4" t="str">
        <x:v>システム・アプリ開発の案内</x:v>
      </x:c>
      <x:c r="E9" s="4" t="str">
        <x:v>https://neologic.co.jp/services</x:v>
      </x:c>
      <x:c r="F9" s="4" t="str">
        <x:v>2026-09-15</x:v>
      </x:c>
      <x:c r="G9" s="4" t="str">
        <x:v>業務整理から開発を検討する読者向けの案内先。特定業種の未確認機能・価格・成果は紹介しません。</x:v>
      </x:c>
    </x:row>
    <x:row r="10" ht="110" customHeight="1">
      <x:c r="A10" s="44" t="str">
        <x:v>S5</x:v>
      </x:c>
      <x:c r="B10" s="18" t="str">
        <x:v>NeoLogic株式会社
ご相談・お問い合わせフォーム</x:v>
      </x:c>
      <x:c r="C10" s="18" t="str">
        <x:v>発行日不明
公開問い合わせページ</x:v>
      </x:c>
      <x:c r="D10" s="18" t="str">
        <x:v>相談・見積り等の用件選択</x:v>
      </x:c>
      <x:c r="E10" s="18" t="str">
        <x:v>https://neologic.co.jp/project-request</x:v>
      </x:c>
      <x:c r="F10" s="18" t="str">
        <x:v>2026-09-15</x:v>
      </x:c>
      <x:c r="G10" s="18" t="str">
        <x:v>到達先本文を確認。送信・問い合わせは実施していません。</x:v>
      </x:c>
    </x:row>
    <x:row r="11" ht="38" customHeight="1">
      <x:c r="A11" s="45"/>
      <x:c r="B11" s="4"/>
      <x:c r="C11" s="4"/>
      <x:c r="D11" s="4"/>
      <x:c r="E11" s="4"/>
      <x:c r="F11" s="4"/>
      <x:c r="G11" s="4"/>
    </x:row>
    <x:row r="12" ht="38" customHeight="1">
      <x:c r="A12" s="44"/>
      <x:c r="B12" s="18"/>
      <x:c r="C12" s="18"/>
      <x:c r="D12" s="18"/>
      <x:c r="E12" s="18"/>
      <x:c r="F12" s="18"/>
      <x:c r="G12" s="18"/>
    </x:row>
    <x:row r="13" ht="38" customHeight="1">
      <x:c r="A13" s="45"/>
      <x:c r="B13" s="4"/>
      <x:c r="C13" s="4"/>
      <x:c r="D13" s="4"/>
      <x:c r="E13" s="4"/>
      <x:c r="F13" s="4"/>
      <x:c r="G13" s="4"/>
    </x:row>
    <x:row r="14">
      <x:c r="A14" s="46"/>
    </x:row>
    <x:row r="15">
      <x:c r="A15" s="46"/>
    </x:row>
    <x:row r="16">
      <x:c r="A16" s="46"/>
    </x:row>
    <x:row r="17">
      <x:c r="A17" s="46"/>
    </x:row>
    <x:row r="18">
      <x:c r="A18" s="46"/>
    </x:row>
    <x:row r="19">
      <x:c r="A19" s="46"/>
    </x:row>
    <x:row r="20">
      <x:c r="A20" s="46"/>
    </x:row>
    <x:row r="21">
      <x:c r="A21" s="46"/>
    </x:row>
    <x:row r="22">
      <x:c r="A22" s="46"/>
    </x:row>
    <x:row r="23">
      <x:c r="A23" s="46"/>
    </x:row>
    <x:row r="24">
      <x:c r="A24" s="46"/>
    </x:row>
    <x:row r="25">
      <x:c r="A25" s="46"/>
    </x:row>
    <x:row r="26">
      <x:c r="A26" s="46"/>
    </x:row>
    <x:row r="27">
      <x:c r="A27" s="46"/>
    </x:row>
    <x:row r="28">
      <x:c r="A28" s="46"/>
    </x:row>
    <x:row r="29">
      <x:c r="A29" s="46"/>
    </x:row>
    <x:row r="30">
      <x:c r="A30" s="46"/>
    </x:row>
    <x:row r="31">
      <x:c r="A31" s="46"/>
    </x:row>
    <x:row r="32">
      <x:c r="A32" s="46"/>
    </x:row>
    <x:row r="33">
      <x:c r="A33" s="46"/>
    </x:row>
    <x:row r="34">
      <x:c r="A34" s="46"/>
    </x:row>
    <x:row r="35">
      <x:c r="A35" s="46"/>
    </x:row>
  </x:sheetData>
  <x:mergeCells>
    <x:mergeCell ref="A1:G1"/>
    <x:mergeCell ref="A2:G3"/>
  </x:mergeCells>
  <x:pageMargins left="0.7" right="0.7" top="0.75" bottom="0.75" header="0.3" footer="0.3"/>
</x:worksheet>
</file>

<file path=xl/worksheets/sheet15.xml><?xml version="1.0" encoding="utf-8"?>
<x:worksheet xmlns:x="http://schemas.openxmlformats.org/spreadsheetml/2006/main">
  <x:sheetFormatPr defaultRowHeight="15"/>
  <x:cols>
    <x:col min="1" max="1" width="34" hidden="0" customWidth="1"/>
    <x:col min="2" max="2" width="58" hidden="0" customWidth="1"/>
    <x:col min="3" max="3" width="65" hidden="0" customWidth="1"/>
    <x:col min="4" max="4" width="12" hidden="0" customWidth="1"/>
  </x:cols>
  <x:sheetData>
    <x:row r="1" ht="38" customHeight="1">
      <x:c r="A1" s="9" t="str">
        <x:v>数式・空欄・例外の検証記録</x:v>
      </x:c>
      <x:c r="B1" s="9"/>
      <x:c r="C1" s="9"/>
      <x:c r="D1" s="9"/>
    </x:row>
    <x:row r="2" ht="26" customHeight="1">
      <x:c r="A2" s="12" t="str">
        <x:v>2026-09-15に入力を一時変更して検証し、納品時の架空例へ復元済み。22項目を確認。製品性能の検証や実取引の承認ではありません。</x:v>
      </x:c>
      <x:c r="B2" s="12"/>
      <x:c r="C2" s="12"/>
      <x:c r="D2" s="12"/>
    </x:row>
    <x:row r="3" ht="26" customHeight="1">
      <x:c r="A3" s="12"/>
      <x:c r="B3" s="12"/>
      <x:c r="C3" s="12"/>
      <x:c r="D3" s="12"/>
    </x:row>
    <x:row r="4" ht="26" customHeight="1">
      <x:c r="A4" s="4"/>
      <x:c r="B4" s="4"/>
      <x:c r="C4" s="4"/>
      <x:c r="D4" s="4"/>
    </x:row>
    <x:row r="5" ht="40" customHeight="1">
      <x:c r="A5" s="15" t="str">
        <x:v>試験</x:v>
      </x:c>
      <x:c r="B5" s="15" t="str">
        <x:v>期待した結果</x:v>
      </x:c>
      <x:c r="C5" s="15" t="str">
        <x:v>実際の結果</x:v>
      </x:c>
      <x:c r="D5" s="15" t="str">
        <x:v>判定</x:v>
      </x:c>
    </x:row>
    <x:row r="6" ht="40" customHeight="1">
      <x:c r="A6" s="44" t="str">
        <x:v>鋼材の基準数量</x:v>
      </x:c>
      <x:c r="B6" s="18" t="str">
        <x:v>21.98kg／4本／照合可（候補）</x:v>
      </x:c>
      <x:c r="C6" s="18" t="str">
        <x:v>[[21.98, 21.98, 4, "照合可（候補）"]]</x:v>
      </x:c>
      <x:c r="D6" s="18" t="str">
        <x:v>PASS</x:v>
      </x:c>
    </x:row>
    <x:row r="7" ht="40" customHeight="1">
      <x:c r="A7" s="45" t="str">
        <x:v>木材の基準数量</x:v>
      </x:c>
      <x:c r="B7" s="4" t="str">
        <x:v>0.0405m3</x:v>
      </x:c>
      <x:c r="C7" s="4" t="str">
        <x:v>[[0.040499999999999994, 0.0405, 4, "照合可（候補）"]]</x:v>
      </x:c>
      <x:c r="D7" s="4" t="str">
        <x:v>PASS</x:v>
      </x:c>
    </x:row>
    <x:row r="8" ht="40" customHeight="1">
      <x:c r="A8" s="44" t="str">
        <x:v>納品未確認</x:v>
      </x:c>
      <x:c r="B8" s="18" t="str">
        <x:v>請求数量空欄／保留：納品確認</x:v>
      </x:c>
      <x:c r="C8" s="18" t="str">
        <x:v>[["", 4, "保留：納品確認"]]</x:v>
      </x:c>
      <x:c r="D8" s="18" t="str">
        <x:v>PASS</x:v>
      </x:c>
    </x:row>
    <x:row r="9" ht="40" customHeight="1">
      <x:c r="A9" s="45" t="str">
        <x:v>kgとm3の不一致</x:v>
      </x:c>
      <x:c r="B9" s="4" t="str">
        <x:v>請求数量空欄／保留：単位</x:v>
      </x:c>
      <x:c r="C9" s="4" t="str">
        <x:v>[["", 4, "保留：単位"]]</x:v>
      </x:c>
      <x:c r="D9" s="4" t="str">
        <x:v>PASS</x:v>
      </x:c>
    </x:row>
    <x:row r="10" ht="40" customHeight="1">
      <x:c r="A10" s="44" t="str">
        <x:v>未計量で実測請求</x:v>
      </x:c>
      <x:c r="B10" s="18" t="str">
        <x:v>理論重量で補完せず空欄／保留</x:v>
      </x:c>
      <x:c r="C10" s="18" t="str">
        <x:v>[["", "", 4, "保留：計量・根拠"]]</x:v>
      </x:c>
      <x:c r="D10" s="18" t="str">
        <x:v>PASS</x:v>
      </x:c>
    </x:row>
    <x:row r="11" ht="40" customHeight="1">
      <x:c r="A11" s="45" t="str">
        <x:v>一部だけ計量済み</x:v>
      </x:c>
      <x:c r="B11" s="4" t="str">
        <x:v>一方未計量なら空欄</x:v>
      </x:c>
      <x:c r="C11" s="4" t="str">
        <x:v>[["", "", 4, "保留：計量・根拠"]]</x:v>
      </x:c>
      <x:c r="D11" s="4" t="str">
        <x:v>PASS</x:v>
      </x:c>
    </x:row>
    <x:row r="12" ht="40" customHeight="1">
      <x:c r="A12" s="44" t="str">
        <x:v>実測根拠なし</x:v>
      </x:c>
      <x:c r="B12" s="18" t="str">
        <x:v>根拠なしは保留</x:v>
      </x:c>
      <x:c r="C12" s="18" t="str">
        <x:v>[["", 4, "保留：計量・根拠"]]</x:v>
      </x:c>
      <x:c r="D12" s="18" t="str">
        <x:v>PASS</x:v>
      </x:c>
    </x:row>
    <x:row r="13" ht="40" customHeight="1">
      <x:c r="A13" s="45" t="str">
        <x:v>実測値と理論値の分離</x:v>
      </x:c>
      <x:c r="B13" s="4" t="str">
        <x:v>試験値22.00kg。理論21.98kgと別計算</x:v>
      </x:c>
      <x:c r="C13" s="4" t="str">
        <x:v>[[22, 22, 4, "照合可（候補）"]]</x:v>
      </x:c>
      <x:c r="D13" s="4" t="str">
        <x:v>PASS</x:v>
      </x:c>
    </x:row>
    <x:row r="14" ht="40" customHeight="1">
      <x:c r="A14" s="44" t="str">
        <x:v>負の実測値</x:v>
      </x:c>
      <x:c r="B14" s="18" t="str">
        <x:v>入力判定：要確認</x:v>
      </x:c>
      <x:c r="C14" s="18" t="str">
        <x:v>[["要確認"]]</x:v>
      </x:c>
      <x:c r="D14" s="18" t="str">
        <x:v>PASS</x:v>
      </x:c>
    </x:row>
    <x:row r="15" ht="40" customHeight="1">
      <x:c r="A15" s="45" t="str">
        <x:v>品目混在請求</x:v>
      </x:c>
      <x:c r="B15" s="4" t="str">
        <x:v>保留：品目混在</x:v>
      </x:c>
      <x:c r="C15" s="4" t="str">
        <x:v>[["", "", "保留：品目混在"]]</x:v>
      </x:c>
      <x:c r="D15" s="4" t="str">
        <x:v>PASS</x:v>
      </x:c>
    </x:row>
    <x:row r="16" ht="40" customHeight="1">
      <x:c r="A16" s="44" t="str">
        <x:v>生成物ID重複</x:v>
      </x:c>
      <x:c r="B16" s="18" t="str">
        <x:v>保留：ID</x:v>
      </x:c>
      <x:c r="C16" s="18" t="str">
        <x:v>[["", "", "保留：ID"]]</x:v>
      </x:c>
      <x:c r="D16" s="18" t="str">
        <x:v>PASS</x:v>
      </x:c>
    </x:row>
    <x:row r="17" ht="40" customHeight="1">
      <x:c r="A17" s="45" t="str">
        <x:v>原材と加工IDの不一致</x:v>
      </x:c>
      <x:c r="B17" s="4" t="str">
        <x:v>入力判定：要確認</x:v>
      </x:c>
      <x:c r="C17" s="4" t="str">
        <x:v>[["要確認"]]</x:v>
      </x:c>
      <x:c r="D17" s="4" t="str">
        <x:v>PASS</x:v>
      </x:c>
    </x:row>
    <x:row r="18" ht="40" customHeight="1">
      <x:c r="A18" s="44" t="str">
        <x:v>予約超過</x:v>
      </x:c>
      <x:c r="B18" s="18" t="str">
        <x:v>引当可能0／要確認</x:v>
      </x:c>
      <x:c r="C18" s="18" t="str">
        <x:v>[[0, "要確認"]]</x:v>
      </x:c>
      <x:c r="D18" s="18" t="str">
        <x:v>PASS</x:v>
      </x:c>
    </x:row>
    <x:row r="19" ht="40" customHeight="1">
      <x:c r="A19" s="45" t="str">
        <x:v>予約数量未入力</x:v>
      </x:c>
      <x:c r="B19" s="4" t="str">
        <x:v>未入力を予約なしと確定しない</x:v>
      </x:c>
      <x:c r="C19" s="4" t="str">
        <x:v>[[0, "要確認"]]</x:v>
      </x:c>
      <x:c r="D19" s="4" t="str">
        <x:v>PASS</x:v>
      </x:c>
    </x:row>
    <x:row r="20" ht="40" customHeight="1">
      <x:c r="A20" s="44" t="str">
        <x:v>切断ロス変更で差分検出</x:v>
      </x:c>
      <x:c r="B20" s="18" t="str">
        <x:v>差分-2mm／差分あり</x:v>
      </x:c>
      <x:c r="C20" s="18" t="str">
        <x:v>[[-2, "入力OK", "差分あり"]]</x:v>
      </x:c>
      <x:c r="D20" s="18" t="str">
        <x:v>PASS</x:v>
      </x:c>
    </x:row>
    <x:row r="21" ht="40" customHeight="1">
      <x:c r="A21" s="45" t="str">
        <x:v>原材寸法未入力</x:v>
      </x:c>
      <x:c r="B21" s="4" t="str">
        <x:v>要確認／保留</x:v>
      </x:c>
      <x:c r="C21" s="4" t="str">
        <x:v>[["要確認", "保留"]]</x:v>
      </x:c>
      <x:c r="D21" s="4" t="str">
        <x:v>PASS</x:v>
      </x:c>
    </x:row>
    <x:row r="22" ht="40" customHeight="1">
      <x:c r="A22" s="44" t="str">
        <x:v>空欄版の計算未確定</x:v>
      </x:c>
      <x:c r="B22" s="18" t="str">
        <x:v>空欄のまま</x:v>
      </x:c>
      <x:c r="C22" s="18" t="str">
        <x:v>[["", "", "", ""]]</x:v>
      </x:c>
      <x:c r="D22" s="18" t="str">
        <x:v>PASS</x:v>
      </x:c>
    </x:row>
    <x:row r="23" ht="40" customHeight="1">
      <x:c r="A23" s="45" t="str">
        <x:v>原材の見本・空欄版列一致</x:v>
      </x:c>
      <x:c r="B23" s="4" t="str">
        <x:v>一致</x:v>
      </x:c>
      <x:c r="C23" s="4" t="str">
        <x:v>"一致"</x:v>
      </x:c>
      <x:c r="D23" s="4" t="str">
        <x:v>PASS</x:v>
      </x:c>
    </x:row>
    <x:row r="24" ht="40" customHeight="1">
      <x:c r="A24" s="44" t="str">
        <x:v>生成の見本・空欄版列一致</x:v>
      </x:c>
      <x:c r="B24" s="18" t="str">
        <x:v>一致</x:v>
      </x:c>
      <x:c r="C24" s="18" t="str">
        <x:v>"一致"</x:v>
      </x:c>
      <x:c r="D24" s="18" t="str">
        <x:v>PASS</x:v>
      </x:c>
    </x:row>
    <x:row r="25" ht="40" customHeight="1">
      <x:c r="A25" s="45" t="str">
        <x:v>計算の見本・空欄版列一致</x:v>
      </x:c>
      <x:c r="B25" s="4" t="str">
        <x:v>一致</x:v>
      </x:c>
      <x:c r="C25" s="4" t="str">
        <x:v>"一致"</x:v>
      </x:c>
      <x:c r="D25" s="4" t="str">
        <x:v>PASS</x:v>
      </x:c>
    </x:row>
    <x:row r="26" ht="40" customHeight="1">
      <x:c r="A26" s="44" t="str">
        <x:v>照合の見本・空欄版列一致</x:v>
      </x:c>
      <x:c r="B26" s="18" t="str">
        <x:v>一致</x:v>
      </x:c>
      <x:c r="C26" s="18" t="str">
        <x:v>"一致"</x:v>
      </x:c>
      <x:c r="D26" s="18" t="str">
        <x:v>PASS</x:v>
      </x:c>
    </x:row>
    <x:row r="27" ht="40" customHeight="1">
      <x:c r="A27" s="45" t="str">
        <x:v>請求の見本・空欄版列一致</x:v>
      </x:c>
      <x:c r="B27" s="4" t="str">
        <x:v>一致</x:v>
      </x:c>
      <x:c r="C27" s="4" t="str">
        <x:v>"一致"</x:v>
      </x:c>
      <x:c r="D27" s="4" t="str">
        <x:v>PASS</x:v>
      </x:c>
    </x:row>
    <x:row r="28" ht="38" customHeight="1">
      <x:c r="A28" s="44"/>
      <x:c r="B28" s="18"/>
      <x:c r="C28" s="18"/>
      <x:c r="D28" s="18"/>
    </x:row>
    <x:row r="29" ht="38" customHeight="1">
      <x:c r="A29" s="45"/>
      <x:c r="B29" s="4"/>
      <x:c r="C29" s="4"/>
      <x:c r="D29" s="4"/>
    </x:row>
    <x:row r="30" ht="38" customHeight="1">
      <x:c r="A30" s="44"/>
      <x:c r="B30" s="18"/>
      <x:c r="C30" s="18"/>
      <x:c r="D30" s="18"/>
    </x:row>
    <x:row r="31" ht="38" customHeight="1">
      <x:c r="A31" s="45"/>
      <x:c r="B31" s="4"/>
      <x:c r="C31" s="4"/>
      <x:c r="D31" s="4"/>
    </x:row>
    <x:row r="32">
      <x:c r="A32" s="46"/>
    </x:row>
    <x:row r="33">
      <x:c r="A33" s="46"/>
    </x:row>
    <x:row r="34">
      <x:c r="A34" s="46"/>
    </x:row>
    <x:row r="35">
      <x:c r="A35" s="46"/>
    </x:row>
  </x:sheetData>
  <x:mergeCells>
    <x:mergeCell ref="A1:D1"/>
    <x:mergeCell ref="A2:D3"/>
  </x:mergeCells>
  <x:pageMargins left="0.7" right="0.7" top="0.75" bottom="0.75" header="0.3" footer="0.3"/>
</x:worksheet>
</file>